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 activeTab="1"/>
  </bookViews>
  <sheets>
    <sheet name="1.【招清单2表】工程量清单-总表" sheetId="1" r:id="rId1"/>
    <sheet name="2.【招清单2-1表】工程量清单-一级子目清单表" sheetId="2" r:id="rId2"/>
    <sheet name="3.【招清单3表】分项清单" sheetId="3" r:id="rId3"/>
  </sheets>
  <definedNames>
    <definedName name="JR_PAGE_ANCHOR_0_1">'1.【招清单2表】工程量清单-总表'!$A$1</definedName>
    <definedName name="JR_PAGE_ANCHOR_1_1">'2.【招清单2-1表】工程量清单-一级子目清单表'!$A$1</definedName>
    <definedName name="JR_PAGE_ANCHOR_2_1">'3.【招清单3表】分项清单'!$A$1</definedName>
  </definedNames>
  <calcPr calcId="144525"/>
</workbook>
</file>

<file path=xl/sharedStrings.xml><?xml version="1.0" encoding="utf-8"?>
<sst xmlns="http://schemas.openxmlformats.org/spreadsheetml/2006/main" count="7652" uniqueCount="729">
  <si>
    <t/>
  </si>
  <si>
    <r>
      <rPr>
        <b/>
        <sz val="18"/>
        <color rgb="FF000000"/>
        <rFont val="宋体"/>
        <charset val="134"/>
      </rPr>
      <t>工程量清单-总表</t>
    </r>
  </si>
  <si>
    <r>
      <rPr>
        <sz val="8"/>
        <color rgb="FF000000"/>
        <rFont val="宋体"/>
        <charset val="134"/>
      </rPr>
      <t>第 1 页</t>
    </r>
  </si>
  <si>
    <r>
      <rPr>
        <sz val="8"/>
        <color rgb="FF000000"/>
        <rFont val="宋体"/>
        <charset val="134"/>
      </rPr>
      <t>共 1 页</t>
    </r>
  </si>
  <si>
    <r>
      <rPr>
        <sz val="8"/>
        <color rgb="FF000000"/>
        <rFont val="宋体"/>
        <charset val="134"/>
      </rPr>
      <t>招清单2表</t>
    </r>
  </si>
  <si>
    <r>
      <rPr>
        <b/>
        <sz val="8"/>
        <color rgb="FF000000"/>
        <rFont val="宋体"/>
        <charset val="134"/>
      </rPr>
      <t>序号</t>
    </r>
  </si>
  <si>
    <r>
      <rPr>
        <b/>
        <sz val="8"/>
        <color rgb="FF000000"/>
        <rFont val="宋体"/>
        <charset val="134"/>
      </rPr>
      <t>清单子目编码</t>
    </r>
  </si>
  <si>
    <r>
      <rPr>
        <b/>
        <sz val="8"/>
        <color rgb="FF000000"/>
        <rFont val="宋体"/>
        <charset val="134"/>
      </rPr>
      <t>清单子目名称</t>
    </r>
  </si>
  <si>
    <r>
      <rPr>
        <b/>
        <sz val="8"/>
        <color rgb="FF000000"/>
        <rFont val="宋体"/>
        <charset val="134"/>
      </rPr>
      <t>金额（元）</t>
    </r>
  </si>
  <si>
    <r>
      <rPr>
        <sz val="8"/>
        <color rgb="FF000000"/>
        <rFont val="宋体"/>
        <charset val="134"/>
      </rPr>
      <t>1</t>
    </r>
  </si>
  <si>
    <r>
      <rPr>
        <sz val="8"/>
        <color rgb="FF000000"/>
        <rFont val="宋体"/>
        <charset val="134"/>
      </rPr>
      <t>100</t>
    </r>
  </si>
  <si>
    <r>
      <rPr>
        <sz val="8"/>
        <color rgb="FF000000"/>
        <rFont val="宋体"/>
        <charset val="134"/>
      </rPr>
      <t>100章  总则</t>
    </r>
  </si>
  <si>
    <r>
      <rPr>
        <sz val="8"/>
        <color rgb="FF000000"/>
        <rFont val="宋体"/>
        <charset val="134"/>
      </rPr>
      <t>2</t>
    </r>
  </si>
  <si>
    <r>
      <rPr>
        <sz val="8"/>
        <color rgb="FF000000"/>
        <rFont val="宋体"/>
        <charset val="134"/>
      </rPr>
      <t>200</t>
    </r>
  </si>
  <si>
    <r>
      <rPr>
        <sz val="8"/>
        <color rgb="FF000000"/>
        <rFont val="宋体"/>
        <charset val="134"/>
      </rPr>
      <t>200章  路基工程</t>
    </r>
  </si>
  <si>
    <r>
      <rPr>
        <sz val="8"/>
        <color rgb="FF000000"/>
        <rFont val="宋体"/>
        <charset val="134"/>
      </rPr>
      <t>3</t>
    </r>
  </si>
  <si>
    <r>
      <rPr>
        <sz val="8"/>
        <color rgb="FF000000"/>
        <rFont val="宋体"/>
        <charset val="134"/>
      </rPr>
      <t>300</t>
    </r>
  </si>
  <si>
    <r>
      <rPr>
        <sz val="8"/>
        <color rgb="FF000000"/>
        <rFont val="宋体"/>
        <charset val="134"/>
      </rPr>
      <t>300章  路面工程</t>
    </r>
  </si>
  <si>
    <r>
      <rPr>
        <sz val="8"/>
        <color rgb="FF000000"/>
        <rFont val="宋体"/>
        <charset val="134"/>
      </rPr>
      <t>4</t>
    </r>
  </si>
  <si>
    <r>
      <rPr>
        <sz val="8"/>
        <color rgb="FF000000"/>
        <rFont val="宋体"/>
        <charset val="134"/>
      </rPr>
      <t>400</t>
    </r>
  </si>
  <si>
    <r>
      <rPr>
        <sz val="8"/>
        <color rgb="FF000000"/>
        <rFont val="宋体"/>
        <charset val="134"/>
      </rPr>
      <t>400章  桥梁、涵洞工程</t>
    </r>
  </si>
  <si>
    <r>
      <rPr>
        <sz val="8"/>
        <color rgb="FF000000"/>
        <rFont val="宋体"/>
        <charset val="134"/>
      </rPr>
      <t>5</t>
    </r>
  </si>
  <si>
    <r>
      <rPr>
        <sz val="8"/>
        <color rgb="FF000000"/>
        <rFont val="宋体"/>
        <charset val="134"/>
      </rPr>
      <t>600</t>
    </r>
  </si>
  <si>
    <t>600章  交叉工程</t>
  </si>
  <si>
    <t>700章  交通安全设施</t>
  </si>
  <si>
    <r>
      <rPr>
        <sz val="8"/>
        <color rgb="FF000000"/>
        <rFont val="宋体"/>
        <charset val="134"/>
      </rPr>
      <t>001</t>
    </r>
  </si>
  <si>
    <r>
      <rPr>
        <sz val="8"/>
        <color rgb="FF000000"/>
        <rFont val="宋体"/>
        <charset val="134"/>
      </rPr>
      <t>各章合计</t>
    </r>
  </si>
  <si>
    <r>
      <rPr>
        <sz val="8"/>
        <color rgb="FF000000"/>
        <rFont val="宋体"/>
        <charset val="134"/>
      </rPr>
      <t>002</t>
    </r>
  </si>
  <si>
    <r>
      <rPr>
        <sz val="8"/>
        <color rgb="FF000000"/>
        <rFont val="宋体"/>
        <charset val="134"/>
      </rPr>
      <t>计日工合计</t>
    </r>
  </si>
  <si>
    <r>
      <rPr>
        <sz val="8"/>
        <color rgb="FF000000"/>
        <rFont val="宋体"/>
        <charset val="134"/>
      </rPr>
      <t>003</t>
    </r>
  </si>
  <si>
    <r>
      <rPr>
        <sz val="8"/>
        <color rgb="FF000000"/>
        <rFont val="宋体"/>
        <charset val="134"/>
      </rPr>
      <t>已包含在各章合计中的材料、工程设备、专业工程暂估价合计</t>
    </r>
  </si>
  <si>
    <r>
      <rPr>
        <sz val="8"/>
        <color rgb="FF000000"/>
        <rFont val="宋体"/>
        <charset val="134"/>
      </rPr>
      <t>004</t>
    </r>
  </si>
  <si>
    <r>
      <rPr>
        <sz val="8"/>
        <color rgb="FF000000"/>
        <rFont val="宋体"/>
        <charset val="134"/>
      </rPr>
      <t>暂列金额</t>
    </r>
  </si>
  <si>
    <r>
      <rPr>
        <sz val="8"/>
        <color rgb="FF000000"/>
        <rFont val="宋体"/>
        <charset val="134"/>
      </rPr>
      <t>005</t>
    </r>
  </si>
  <si>
    <r>
      <rPr>
        <sz val="8"/>
        <color rgb="FF000000"/>
        <rFont val="宋体"/>
        <charset val="134"/>
      </rPr>
      <t>总价005=（001+002+004）</t>
    </r>
  </si>
  <si>
    <r>
      <rPr>
        <sz val="8"/>
        <color rgb="FF000000"/>
        <rFont val="宋体"/>
        <charset val="134"/>
      </rPr>
      <t>编制：邵楠楠</t>
    </r>
  </si>
  <si>
    <r>
      <rPr>
        <sz val="8"/>
        <color rgb="FF000000"/>
        <rFont val="宋体"/>
        <charset val="134"/>
      </rPr>
      <t>复核：吴世强</t>
    </r>
  </si>
  <si>
    <r>
      <rPr>
        <b/>
        <sz val="18"/>
        <color rgb="FF000000"/>
        <rFont val="宋体"/>
        <charset val="134"/>
      </rPr>
      <t>工程量清单-一级子目清单表</t>
    </r>
  </si>
  <si>
    <r>
      <rPr>
        <sz val="8"/>
        <color rgb="FF000000"/>
        <rFont val="宋体"/>
        <charset val="134"/>
      </rPr>
      <t>建设项目名称：X311线石角至新建K0+000-K3+635段县道四改三工程</t>
    </r>
  </si>
  <si>
    <r>
      <rPr>
        <sz val="8"/>
        <color rgb="FF000000"/>
        <rFont val="宋体"/>
        <charset val="134"/>
      </rPr>
      <t>共 6 页</t>
    </r>
  </si>
  <si>
    <r>
      <rPr>
        <sz val="8"/>
        <color rgb="FF000000"/>
        <rFont val="宋体"/>
        <charset val="134"/>
      </rPr>
      <t>招清单2-1表</t>
    </r>
  </si>
  <si>
    <r>
      <rPr>
        <b/>
        <sz val="12"/>
        <color rgb="FF000000"/>
        <rFont val="宋体"/>
        <charset val="134"/>
      </rPr>
      <t>100章  总则</t>
    </r>
  </si>
  <si>
    <r>
      <rPr>
        <b/>
        <sz val="8"/>
        <color rgb="FF000000"/>
        <rFont val="宋体"/>
        <charset val="134"/>
      </rPr>
      <t>单    位</t>
    </r>
  </si>
  <si>
    <r>
      <rPr>
        <b/>
        <sz val="8"/>
        <color rgb="FF000000"/>
        <rFont val="宋体"/>
        <charset val="134"/>
      </rPr>
      <t>数    量</t>
    </r>
  </si>
  <si>
    <r>
      <rPr>
        <b/>
        <sz val="8"/>
        <color rgb="FF000000"/>
        <rFont val="宋体"/>
        <charset val="134"/>
      </rPr>
      <t>单价（元）</t>
    </r>
  </si>
  <si>
    <r>
      <rPr>
        <b/>
        <sz val="8"/>
        <color rgb="FF000000"/>
        <rFont val="宋体"/>
        <charset val="134"/>
      </rPr>
      <t>合价（元）</t>
    </r>
  </si>
  <si>
    <r>
      <rPr>
        <sz val="8"/>
        <color rgb="FF000000"/>
        <rFont val="宋体"/>
        <charset val="134"/>
      </rPr>
      <t>101</t>
    </r>
  </si>
  <si>
    <r>
      <rPr>
        <sz val="8"/>
        <color rgb="FF000000"/>
        <rFont val="宋体"/>
        <charset val="134"/>
      </rPr>
      <t>总则</t>
    </r>
  </si>
  <si>
    <r>
      <rPr>
        <sz val="8"/>
        <color rgb="FF000000"/>
        <rFont val="宋体"/>
        <charset val="134"/>
      </rPr>
      <t>101-1</t>
    </r>
  </si>
  <si>
    <r>
      <rPr>
        <sz val="8"/>
        <color rgb="FF000000"/>
        <rFont val="宋体"/>
        <charset val="134"/>
      </rPr>
      <t>保险费</t>
    </r>
  </si>
  <si>
    <r>
      <rPr>
        <sz val="8"/>
        <color rgb="FF000000"/>
        <rFont val="宋体"/>
        <charset val="134"/>
      </rPr>
      <t>总额</t>
    </r>
  </si>
  <si>
    <r>
      <rPr>
        <sz val="8"/>
        <color rgb="FF000000"/>
        <rFont val="Arial Narrow"/>
        <charset val="134"/>
      </rPr>
      <t>1.000</t>
    </r>
  </si>
  <si>
    <r>
      <rPr>
        <sz val="8"/>
        <color rgb="FF000000"/>
        <rFont val="宋体"/>
        <charset val="134"/>
      </rPr>
      <t>102</t>
    </r>
  </si>
  <si>
    <r>
      <rPr>
        <sz val="8"/>
        <color rgb="FF000000"/>
        <rFont val="宋体"/>
        <charset val="134"/>
      </rPr>
      <t>工程管理</t>
    </r>
  </si>
  <si>
    <r>
      <rPr>
        <sz val="8"/>
        <color rgb="FF000000"/>
        <rFont val="宋体"/>
        <charset val="134"/>
      </rPr>
      <t>102-3</t>
    </r>
  </si>
  <si>
    <r>
      <rPr>
        <sz val="8"/>
        <color rgb="FF000000"/>
        <rFont val="宋体"/>
        <charset val="134"/>
      </rPr>
      <t>安全生产费</t>
    </r>
  </si>
  <si>
    <r>
      <rPr>
        <sz val="8"/>
        <color rgb="FF000000"/>
        <rFont val="宋体"/>
        <charset val="134"/>
      </rPr>
      <t>103</t>
    </r>
  </si>
  <si>
    <r>
      <rPr>
        <sz val="8"/>
        <color rgb="FF000000"/>
        <rFont val="宋体"/>
        <charset val="134"/>
      </rPr>
      <t>临时工程与设施</t>
    </r>
  </si>
  <si>
    <r>
      <rPr>
        <sz val="8"/>
        <color rgb="FF000000"/>
        <rFont val="宋体"/>
        <charset val="134"/>
      </rPr>
      <t>103-2</t>
    </r>
  </si>
  <si>
    <r>
      <rPr>
        <sz val="8"/>
        <color rgb="FF000000"/>
        <rFont val="宋体"/>
        <charset val="134"/>
      </rPr>
      <t>临时用地</t>
    </r>
  </si>
  <si>
    <r>
      <rPr>
        <sz val="8"/>
        <color rgb="FF000000"/>
        <rFont val="宋体"/>
        <charset val="134"/>
      </rPr>
      <t>103-3</t>
    </r>
  </si>
  <si>
    <r>
      <rPr>
        <sz val="8"/>
        <color rgb="FF000000"/>
        <rFont val="宋体"/>
        <charset val="134"/>
      </rPr>
      <t>临时供电设施</t>
    </r>
  </si>
  <si>
    <r>
      <rPr>
        <sz val="8"/>
        <color rgb="FF000000"/>
        <rFont val="宋体"/>
        <charset val="134"/>
      </rPr>
      <t>103-3-1</t>
    </r>
  </si>
  <si>
    <r>
      <rPr>
        <sz val="8"/>
        <color rgb="FF000000"/>
        <rFont val="宋体"/>
        <charset val="134"/>
      </rPr>
      <t>设施架设、拆除</t>
    </r>
  </si>
  <si>
    <r>
      <rPr>
        <sz val="8"/>
        <color rgb="FF000000"/>
        <rFont val="宋体"/>
        <charset val="134"/>
      </rPr>
      <t>103-6</t>
    </r>
  </si>
  <si>
    <r>
      <rPr>
        <sz val="8"/>
        <color rgb="FF000000"/>
        <rFont val="宋体"/>
        <charset val="134"/>
      </rPr>
      <t>水泥稳定料拌合场安拆</t>
    </r>
  </si>
  <si>
    <r>
      <rPr>
        <sz val="8"/>
        <color rgb="FF000000"/>
        <rFont val="宋体"/>
        <charset val="134"/>
      </rPr>
      <t>104</t>
    </r>
  </si>
  <si>
    <r>
      <rPr>
        <sz val="8"/>
        <color rgb="FF000000"/>
        <rFont val="宋体"/>
        <charset val="134"/>
      </rPr>
      <t>承包人驻地建设</t>
    </r>
  </si>
  <si>
    <r>
      <rPr>
        <sz val="8"/>
        <color rgb="FF000000"/>
        <rFont val="宋体"/>
        <charset val="134"/>
      </rPr>
      <t>104-1</t>
    </r>
  </si>
  <si>
    <r>
      <rPr>
        <sz val="8"/>
        <color rgb="FF000000"/>
        <rFont val="宋体"/>
        <charset val="134"/>
      </rPr>
      <t>施工场地建设费</t>
    </r>
  </si>
  <si>
    <t>合计</t>
  </si>
  <si>
    <r>
      <rPr>
        <sz val="8"/>
        <color rgb="FF000000"/>
        <rFont val="宋体"/>
        <charset val="134"/>
      </rPr>
      <t>清单  第100章  合计   人民币</t>
    </r>
  </si>
  <si>
    <t xml:space="preserve"> 380718.97元</t>
  </si>
  <si>
    <t>编制：</t>
  </si>
  <si>
    <t>复核：</t>
  </si>
  <si>
    <t>第 2 页</t>
  </si>
  <si>
    <t>招清单2-1表</t>
  </si>
  <si>
    <r>
      <rPr>
        <b/>
        <sz val="12"/>
        <color rgb="FF000000"/>
        <rFont val="宋体"/>
        <charset val="134"/>
      </rPr>
      <t>200章  路基</t>
    </r>
  </si>
  <si>
    <r>
      <rPr>
        <sz val="8"/>
        <color rgb="FF000000"/>
        <rFont val="宋体"/>
        <charset val="134"/>
      </rPr>
      <t>202</t>
    </r>
  </si>
  <si>
    <r>
      <rPr>
        <sz val="8"/>
        <color rgb="FF000000"/>
        <rFont val="宋体"/>
        <charset val="134"/>
      </rPr>
      <t>场地清理</t>
    </r>
  </si>
  <si>
    <r>
      <rPr>
        <sz val="8"/>
        <color rgb="FF000000"/>
        <rFont val="宋体"/>
        <charset val="134"/>
      </rPr>
      <t>202-2</t>
    </r>
  </si>
  <si>
    <r>
      <rPr>
        <sz val="8"/>
        <color rgb="FF000000"/>
        <rFont val="宋体"/>
        <charset val="134"/>
      </rPr>
      <t>挖除旧路面</t>
    </r>
  </si>
  <si>
    <r>
      <rPr>
        <sz val="8"/>
        <color rgb="FF000000"/>
        <rFont val="宋体"/>
        <charset val="134"/>
      </rPr>
      <t>202-2-1</t>
    </r>
  </si>
  <si>
    <r>
      <rPr>
        <sz val="8"/>
        <color rgb="FF000000"/>
        <rFont val="宋体"/>
        <charset val="134"/>
      </rPr>
      <t>挖除水泥混凝土路面</t>
    </r>
  </si>
  <si>
    <r>
      <rPr>
        <sz val="8"/>
        <color rgb="FF000000"/>
        <rFont val="宋体"/>
        <charset val="134"/>
      </rPr>
      <t>202-2-1-3</t>
    </r>
  </si>
  <si>
    <r>
      <rPr>
        <sz val="8"/>
        <color rgb="FF000000"/>
        <rFont val="宋体"/>
        <charset val="134"/>
      </rPr>
      <t>挖除18cm厚水泥混凝土路面</t>
    </r>
  </si>
  <si>
    <r>
      <rPr>
        <sz val="8"/>
        <color rgb="FF000000"/>
        <rFont val="宋体"/>
        <charset val="134"/>
      </rPr>
      <t>m3</t>
    </r>
  </si>
  <si>
    <r>
      <rPr>
        <sz val="8"/>
        <color rgb="FF000000"/>
        <rFont val="Arial Narrow"/>
        <charset val="134"/>
      </rPr>
      <t>192.240</t>
    </r>
  </si>
  <si>
    <r>
      <rPr>
        <sz val="8"/>
        <color rgb="FF000000"/>
        <rFont val="宋体"/>
        <charset val="134"/>
      </rPr>
      <t>202-2-1-5</t>
    </r>
  </si>
  <si>
    <r>
      <rPr>
        <sz val="8"/>
        <color rgb="FF000000"/>
        <rFont val="宋体"/>
        <charset val="134"/>
      </rPr>
      <t>挖除26cm厚水泥混凝土路面</t>
    </r>
  </si>
  <si>
    <r>
      <rPr>
        <sz val="8"/>
        <color rgb="FF000000"/>
        <rFont val="Arial Narrow"/>
        <charset val="134"/>
      </rPr>
      <t>139.230</t>
    </r>
  </si>
  <si>
    <r>
      <rPr>
        <sz val="8"/>
        <color rgb="FF000000"/>
        <rFont val="宋体"/>
        <charset val="134"/>
      </rPr>
      <t>202-3</t>
    </r>
  </si>
  <si>
    <r>
      <rPr>
        <sz val="8"/>
        <color rgb="FF000000"/>
        <rFont val="宋体"/>
        <charset val="134"/>
      </rPr>
      <t>拆除结构物</t>
    </r>
  </si>
  <si>
    <r>
      <rPr>
        <sz val="8"/>
        <color rgb="FF000000"/>
        <rFont val="宋体"/>
        <charset val="134"/>
      </rPr>
      <t>202-3-3</t>
    </r>
  </si>
  <si>
    <r>
      <rPr>
        <sz val="8"/>
        <color rgb="FF000000"/>
        <rFont val="宋体"/>
        <charset val="134"/>
      </rPr>
      <t>拆除砖、石及其他砌体结构</t>
    </r>
  </si>
  <si>
    <r>
      <rPr>
        <sz val="8"/>
        <color rgb="FF000000"/>
        <rFont val="Arial Narrow"/>
        <charset val="134"/>
      </rPr>
      <t>171.180</t>
    </r>
  </si>
  <si>
    <r>
      <rPr>
        <sz val="8"/>
        <color rgb="FF000000"/>
        <rFont val="宋体"/>
        <charset val="134"/>
      </rPr>
      <t>203</t>
    </r>
  </si>
  <si>
    <r>
      <rPr>
        <sz val="8"/>
        <color rgb="FF000000"/>
        <rFont val="宋体"/>
        <charset val="134"/>
      </rPr>
      <t>挖方路基</t>
    </r>
  </si>
  <si>
    <r>
      <rPr>
        <sz val="8"/>
        <color rgb="FF000000"/>
        <rFont val="宋体"/>
        <charset val="134"/>
      </rPr>
      <t>203-1</t>
    </r>
  </si>
  <si>
    <r>
      <rPr>
        <sz val="8"/>
        <color rgb="FF000000"/>
        <rFont val="宋体"/>
        <charset val="134"/>
      </rPr>
      <t>路基挖方</t>
    </r>
  </si>
  <si>
    <r>
      <rPr>
        <sz val="8"/>
        <color rgb="FF000000"/>
        <rFont val="宋体"/>
        <charset val="134"/>
      </rPr>
      <t>203-1-1</t>
    </r>
  </si>
  <si>
    <r>
      <rPr>
        <sz val="8"/>
        <color rgb="FF000000"/>
        <rFont val="宋体"/>
        <charset val="134"/>
      </rPr>
      <t>挖土方（本桩利用）</t>
    </r>
  </si>
  <si>
    <r>
      <rPr>
        <sz val="8"/>
        <color rgb="FF000000"/>
        <rFont val="Arial Narrow"/>
        <charset val="134"/>
      </rPr>
      <t>1395.164</t>
    </r>
  </si>
  <si>
    <r>
      <rPr>
        <sz val="8"/>
        <color rgb="FF000000"/>
        <rFont val="宋体"/>
        <charset val="134"/>
      </rPr>
      <t>挖土方（远运利用）</t>
    </r>
  </si>
  <si>
    <r>
      <rPr>
        <sz val="8"/>
        <color rgb="FF000000"/>
        <rFont val="Arial Narrow"/>
        <charset val="134"/>
      </rPr>
      <t>2092.746</t>
    </r>
  </si>
  <si>
    <r>
      <rPr>
        <sz val="8"/>
        <color rgb="FF000000"/>
        <rFont val="宋体"/>
        <charset val="134"/>
      </rPr>
      <t>挖土方（弃土方开挖）</t>
    </r>
  </si>
  <si>
    <r>
      <rPr>
        <sz val="8"/>
        <color rgb="FF000000"/>
        <rFont val="Arial Narrow"/>
        <charset val="134"/>
      </rPr>
      <t>697.580</t>
    </r>
  </si>
  <si>
    <r>
      <rPr>
        <sz val="8"/>
        <color rgb="FF000000"/>
        <rFont val="宋体"/>
        <charset val="134"/>
      </rPr>
      <t>203-1-2</t>
    </r>
  </si>
  <si>
    <r>
      <rPr>
        <sz val="8"/>
        <color rgb="FF000000"/>
        <rFont val="宋体"/>
        <charset val="134"/>
      </rPr>
      <t>挖石方（本桩利用）</t>
    </r>
  </si>
  <si>
    <r>
      <rPr>
        <sz val="8"/>
        <color rgb="FF000000"/>
        <rFont val="Arial Narrow"/>
        <charset val="134"/>
      </rPr>
      <t>108.716</t>
    </r>
  </si>
  <si>
    <r>
      <rPr>
        <sz val="8"/>
        <color rgb="FF000000"/>
        <rFont val="宋体"/>
        <charset val="134"/>
      </rPr>
      <t>挖石方（远运利用）</t>
    </r>
  </si>
  <si>
    <r>
      <rPr>
        <sz val="8"/>
        <color rgb="FF000000"/>
        <rFont val="Arial Narrow"/>
        <charset val="134"/>
      </rPr>
      <t>356.334</t>
    </r>
  </si>
  <si>
    <r>
      <rPr>
        <sz val="8"/>
        <color rgb="FF000000"/>
        <rFont val="宋体"/>
        <charset val="134"/>
      </rPr>
      <t>203-1-3</t>
    </r>
  </si>
  <si>
    <r>
      <rPr>
        <sz val="8"/>
        <color rgb="FF000000"/>
        <rFont val="宋体"/>
        <charset val="134"/>
      </rPr>
      <t>挖除非适用材料（不含淤泥）</t>
    </r>
  </si>
  <si>
    <r>
      <rPr>
        <sz val="8"/>
        <color rgb="FF000000"/>
        <rFont val="宋体"/>
        <charset val="134"/>
      </rPr>
      <t>204</t>
    </r>
  </si>
  <si>
    <r>
      <rPr>
        <sz val="8"/>
        <color rgb="FF000000"/>
        <rFont val="宋体"/>
        <charset val="134"/>
      </rPr>
      <t>填方路基</t>
    </r>
  </si>
  <si>
    <r>
      <rPr>
        <sz val="8"/>
        <color rgb="FF000000"/>
        <rFont val="宋体"/>
        <charset val="134"/>
      </rPr>
      <t>204-1</t>
    </r>
  </si>
  <si>
    <r>
      <rPr>
        <sz val="8"/>
        <color rgb="FF000000"/>
        <rFont val="宋体"/>
        <charset val="134"/>
      </rPr>
      <t>路基填筑</t>
    </r>
  </si>
  <si>
    <r>
      <rPr>
        <sz val="8"/>
        <color rgb="FF000000"/>
        <rFont val="宋体"/>
        <charset val="134"/>
      </rPr>
      <t>204-1-2</t>
    </r>
  </si>
  <si>
    <r>
      <rPr>
        <sz val="8"/>
        <color rgb="FF000000"/>
        <rFont val="宋体"/>
        <charset val="134"/>
      </rPr>
      <t>利用土方</t>
    </r>
  </si>
  <si>
    <r>
      <rPr>
        <sz val="8"/>
        <color rgb="FF000000"/>
        <rFont val="Arial Narrow"/>
        <charset val="134"/>
      </rPr>
      <t>3058.300</t>
    </r>
  </si>
  <si>
    <r>
      <rPr>
        <sz val="8"/>
        <color rgb="FF000000"/>
        <rFont val="宋体"/>
        <charset val="134"/>
      </rPr>
      <t>204-1-3</t>
    </r>
  </si>
  <si>
    <r>
      <rPr>
        <sz val="8"/>
        <color rgb="FF000000"/>
        <rFont val="宋体"/>
        <charset val="134"/>
      </rPr>
      <t>利用石方</t>
    </r>
  </si>
  <si>
    <r>
      <rPr>
        <sz val="8"/>
        <color rgb="FF000000"/>
        <rFont val="Arial Narrow"/>
        <charset val="134"/>
      </rPr>
      <t>505.490</t>
    </r>
  </si>
  <si>
    <r>
      <rPr>
        <sz val="8"/>
        <color rgb="FF000000"/>
        <rFont val="宋体"/>
        <charset val="134"/>
      </rPr>
      <t>204-1-5</t>
    </r>
  </si>
  <si>
    <r>
      <rPr>
        <sz val="8"/>
        <color rgb="FF000000"/>
        <rFont val="宋体"/>
        <charset val="134"/>
      </rPr>
      <t>借土填方</t>
    </r>
  </si>
  <si>
    <r>
      <rPr>
        <sz val="8"/>
        <color rgb="FF000000"/>
        <rFont val="Arial Narrow"/>
        <charset val="134"/>
      </rPr>
      <t>675.520</t>
    </r>
  </si>
  <si>
    <r>
      <rPr>
        <sz val="8"/>
        <color rgb="FF000000"/>
        <rFont val="宋体"/>
        <charset val="134"/>
      </rPr>
      <t>204-1-7</t>
    </r>
  </si>
  <si>
    <r>
      <rPr>
        <sz val="8"/>
        <color rgb="FF000000"/>
        <rFont val="宋体"/>
        <charset val="134"/>
      </rPr>
      <t>结构物台背回填</t>
    </r>
  </si>
  <si>
    <r>
      <rPr>
        <sz val="8"/>
        <color rgb="FF000000"/>
        <rFont val="宋体"/>
        <charset val="134"/>
      </rPr>
      <t>204-1-7-2</t>
    </r>
  </si>
  <si>
    <r>
      <rPr>
        <sz val="8"/>
        <color rgb="FF000000"/>
        <rFont val="宋体"/>
        <charset val="134"/>
      </rPr>
      <t>回填碎石</t>
    </r>
  </si>
  <si>
    <r>
      <rPr>
        <sz val="8"/>
        <color rgb="FF000000"/>
        <rFont val="Arial Narrow"/>
        <charset val="134"/>
      </rPr>
      <t>2.630</t>
    </r>
  </si>
  <si>
    <r>
      <rPr>
        <sz val="8"/>
        <color rgb="FF000000"/>
        <rFont val="宋体"/>
        <charset val="134"/>
      </rPr>
      <t>204-1-7-3</t>
    </r>
  </si>
  <si>
    <r>
      <rPr>
        <sz val="8"/>
        <color rgb="FF000000"/>
        <rFont val="宋体"/>
        <charset val="134"/>
      </rPr>
      <t>回填砂、砂砾</t>
    </r>
  </si>
  <si>
    <r>
      <rPr>
        <sz val="8"/>
        <color rgb="FF000000"/>
        <rFont val="Arial Narrow"/>
        <charset val="134"/>
      </rPr>
      <t>9.250</t>
    </r>
  </si>
  <si>
    <r>
      <rPr>
        <sz val="8"/>
        <color rgb="FF000000"/>
        <rFont val="宋体"/>
        <charset val="134"/>
      </rPr>
      <t>204-1-7-4</t>
    </r>
  </si>
  <si>
    <r>
      <rPr>
        <sz val="8"/>
        <color rgb="FF000000"/>
        <rFont val="宋体"/>
        <charset val="134"/>
      </rPr>
      <t>回填粗粒土（管顶素土夯实）</t>
    </r>
  </si>
  <si>
    <r>
      <rPr>
        <sz val="8"/>
        <color rgb="FF000000"/>
        <rFont val="Arial Narrow"/>
        <charset val="134"/>
      </rPr>
      <t>100.700</t>
    </r>
  </si>
  <si>
    <r>
      <rPr>
        <sz val="8"/>
        <color rgb="FF000000"/>
        <rFont val="宋体"/>
        <charset val="134"/>
      </rPr>
      <t>204-1-7-5</t>
    </r>
  </si>
  <si>
    <r>
      <rPr>
        <sz val="8"/>
        <color rgb="FF000000"/>
        <rFont val="宋体"/>
        <charset val="134"/>
      </rPr>
      <t>夯填黏土</t>
    </r>
  </si>
  <si>
    <r>
      <rPr>
        <sz val="8"/>
        <color rgb="FF000000"/>
        <rFont val="Arial Narrow"/>
        <charset val="134"/>
      </rPr>
      <t>2.200</t>
    </r>
  </si>
  <si>
    <r>
      <rPr>
        <sz val="8"/>
        <color rgb="FF000000"/>
        <rFont val="宋体"/>
        <charset val="134"/>
      </rPr>
      <t>204-1-7-7</t>
    </r>
  </si>
  <si>
    <r>
      <rPr>
        <sz val="8"/>
        <color rgb="FF000000"/>
        <rFont val="宋体"/>
        <charset val="134"/>
      </rPr>
      <t>台背回填砂砾</t>
    </r>
  </si>
  <si>
    <r>
      <rPr>
        <sz val="8"/>
        <color rgb="FF000000"/>
        <rFont val="Arial Narrow"/>
        <charset val="134"/>
      </rPr>
      <t>75.800</t>
    </r>
  </si>
  <si>
    <r>
      <rPr>
        <sz val="8"/>
        <color rgb="FF000000"/>
        <rFont val="宋体"/>
        <charset val="134"/>
      </rPr>
      <t>204-1-11</t>
    </r>
  </si>
  <si>
    <r>
      <rPr>
        <sz val="8"/>
        <color rgb="FF000000"/>
        <rFont val="宋体"/>
        <charset val="134"/>
      </rPr>
      <t>换填碎石</t>
    </r>
  </si>
  <si>
    <r>
      <rPr>
        <sz val="8"/>
        <color rgb="FF000000"/>
        <rFont val="Arial Narrow"/>
        <charset val="134"/>
      </rPr>
      <t>225.000</t>
    </r>
  </si>
  <si>
    <r>
      <rPr>
        <sz val="8"/>
        <color rgb="FF000000"/>
        <rFont val="宋体"/>
        <charset val="134"/>
      </rPr>
      <t>204-1-13</t>
    </r>
  </si>
  <si>
    <r>
      <rPr>
        <sz val="8"/>
        <color rgb="FF000000"/>
        <rFont val="宋体"/>
        <charset val="134"/>
      </rPr>
      <t>换填土</t>
    </r>
  </si>
  <si>
    <r>
      <rPr>
        <sz val="8"/>
        <color rgb="FF000000"/>
        <rFont val="Arial Narrow"/>
        <charset val="134"/>
      </rPr>
      <t>6146.000</t>
    </r>
  </si>
  <si>
    <r>
      <rPr>
        <sz val="8"/>
        <color rgb="FF000000"/>
        <rFont val="宋体"/>
        <charset val="134"/>
      </rPr>
      <t>206</t>
    </r>
  </si>
  <si>
    <r>
      <rPr>
        <sz val="8"/>
        <color rgb="FF000000"/>
        <rFont val="宋体"/>
        <charset val="134"/>
      </rPr>
      <t>路基整修</t>
    </r>
  </si>
  <si>
    <r>
      <rPr>
        <sz val="8"/>
        <color rgb="FF000000"/>
        <rFont val="宋体"/>
        <charset val="134"/>
      </rPr>
      <t>206-1</t>
    </r>
  </si>
  <si>
    <r>
      <rPr>
        <sz val="8"/>
        <color rgb="FF000000"/>
        <rFont val="宋体"/>
        <charset val="134"/>
      </rPr>
      <t>整修路拱</t>
    </r>
  </si>
  <si>
    <r>
      <rPr>
        <sz val="8"/>
        <color rgb="FF000000"/>
        <rFont val="宋体"/>
        <charset val="134"/>
      </rPr>
      <t>m2</t>
    </r>
  </si>
  <si>
    <r>
      <rPr>
        <sz val="8"/>
        <color rgb="FF000000"/>
        <rFont val="Arial Narrow"/>
        <charset val="134"/>
      </rPr>
      <t>13756.000</t>
    </r>
  </si>
  <si>
    <r>
      <rPr>
        <sz val="8"/>
        <color rgb="FF000000"/>
        <rFont val="宋体"/>
        <charset val="134"/>
      </rPr>
      <t>207</t>
    </r>
  </si>
  <si>
    <r>
      <rPr>
        <sz val="8"/>
        <color rgb="FF000000"/>
        <rFont val="宋体"/>
        <charset val="134"/>
      </rPr>
      <t>坡面排水</t>
    </r>
  </si>
  <si>
    <r>
      <rPr>
        <sz val="8"/>
        <color rgb="FF000000"/>
        <rFont val="宋体"/>
        <charset val="134"/>
      </rPr>
      <t>207-2</t>
    </r>
  </si>
  <si>
    <r>
      <rPr>
        <sz val="8"/>
        <color rgb="FF000000"/>
        <rFont val="宋体"/>
        <charset val="134"/>
      </rPr>
      <t>排水沟</t>
    </r>
  </si>
  <si>
    <r>
      <rPr>
        <sz val="8"/>
        <color rgb="FF000000"/>
        <rFont val="宋体"/>
        <charset val="134"/>
      </rPr>
      <t>207-2-4</t>
    </r>
  </si>
  <si>
    <r>
      <rPr>
        <sz val="8"/>
        <color rgb="FF000000"/>
        <rFont val="宋体"/>
        <charset val="134"/>
      </rPr>
      <t>现浇混凝土排水沟</t>
    </r>
  </si>
  <si>
    <r>
      <rPr>
        <sz val="8"/>
        <color rgb="FF000000"/>
        <rFont val="宋体"/>
        <charset val="134"/>
      </rPr>
      <t>207-2-4-2</t>
    </r>
  </si>
  <si>
    <r>
      <rPr>
        <sz val="8"/>
        <color rgb="FF000000"/>
        <rFont val="宋体"/>
        <charset val="134"/>
      </rPr>
      <t>C20现浇混凝土</t>
    </r>
  </si>
  <si>
    <r>
      <rPr>
        <sz val="8"/>
        <color rgb="FF000000"/>
        <rFont val="Arial Narrow"/>
        <charset val="134"/>
      </rPr>
      <t>794.860</t>
    </r>
  </si>
  <si>
    <r>
      <rPr>
        <sz val="8"/>
        <color rgb="FF000000"/>
        <rFont val="宋体"/>
        <charset val="134"/>
      </rPr>
      <t>207-20</t>
    </r>
  </si>
  <si>
    <r>
      <rPr>
        <sz val="8"/>
        <color rgb="FF000000"/>
        <rFont val="宋体"/>
        <charset val="134"/>
      </rPr>
      <t>DN400波纹管</t>
    </r>
  </si>
  <si>
    <r>
      <rPr>
        <sz val="8"/>
        <color rgb="FF000000"/>
        <rFont val="宋体"/>
        <charset val="134"/>
      </rPr>
      <t>m</t>
    </r>
  </si>
  <si>
    <r>
      <rPr>
        <sz val="8"/>
        <color rgb="FF000000"/>
        <rFont val="Arial Narrow"/>
        <charset val="134"/>
      </rPr>
      <t>19.000</t>
    </r>
  </si>
  <si>
    <r>
      <rPr>
        <sz val="8"/>
        <color rgb="FF000000"/>
        <rFont val="宋体"/>
        <charset val="134"/>
      </rPr>
      <t>209</t>
    </r>
  </si>
  <si>
    <r>
      <rPr>
        <sz val="8"/>
        <color rgb="FF000000"/>
        <rFont val="宋体"/>
        <charset val="134"/>
      </rPr>
      <t>挡土墙</t>
    </r>
  </si>
  <si>
    <r>
      <rPr>
        <sz val="8"/>
        <color rgb="FF000000"/>
        <rFont val="宋体"/>
        <charset val="134"/>
      </rPr>
      <t>209-3</t>
    </r>
  </si>
  <si>
    <r>
      <rPr>
        <sz val="8"/>
        <color rgb="FF000000"/>
        <rFont val="宋体"/>
        <charset val="134"/>
      </rPr>
      <t>混凝土挡土墙</t>
    </r>
  </si>
  <si>
    <r>
      <rPr>
        <sz val="8"/>
        <color rgb="FF000000"/>
        <rFont val="宋体"/>
        <charset val="134"/>
      </rPr>
      <t>209-3-1</t>
    </r>
  </si>
  <si>
    <r>
      <rPr>
        <sz val="8"/>
        <color rgb="FF000000"/>
        <rFont val="宋体"/>
        <charset val="134"/>
      </rPr>
      <t>挡墙混凝土</t>
    </r>
  </si>
  <si>
    <r>
      <rPr>
        <sz val="8"/>
        <color rgb="FF000000"/>
        <rFont val="宋体"/>
        <charset val="134"/>
      </rPr>
      <t>209-3-1-6</t>
    </r>
  </si>
  <si>
    <r>
      <rPr>
        <sz val="8"/>
        <color rgb="FF000000"/>
        <rFont val="宋体"/>
        <charset val="134"/>
      </rPr>
      <t>C20片石混凝土（路肩墙）</t>
    </r>
  </si>
  <si>
    <r>
      <rPr>
        <sz val="8"/>
        <color rgb="FF000000"/>
        <rFont val="Arial Narrow"/>
        <charset val="134"/>
      </rPr>
      <t>9.100</t>
    </r>
  </si>
  <si>
    <r>
      <rPr>
        <sz val="8"/>
        <color rgb="FF000000"/>
        <rFont val="宋体"/>
        <charset val="134"/>
      </rPr>
      <t>第 3 页</t>
    </r>
  </si>
  <si>
    <r>
      <rPr>
        <sz val="8"/>
        <color rgb="FF000000"/>
        <rFont val="宋体"/>
        <charset val="134"/>
      </rPr>
      <t>C20片石混凝土（矮墙）</t>
    </r>
  </si>
  <si>
    <r>
      <rPr>
        <sz val="8"/>
        <color rgb="FF000000"/>
        <rFont val="Arial Narrow"/>
        <charset val="134"/>
      </rPr>
      <t>19.650</t>
    </r>
  </si>
  <si>
    <r>
      <rPr>
        <sz val="8"/>
        <color rgb="FF000000"/>
        <rFont val="宋体"/>
        <charset val="134"/>
      </rPr>
      <t>209-3-1-7</t>
    </r>
  </si>
  <si>
    <r>
      <rPr>
        <sz val="8"/>
        <color rgb="FF000000"/>
        <rFont val="宋体"/>
        <charset val="134"/>
      </rPr>
      <t>C25混凝土（路肩墙）</t>
    </r>
  </si>
  <si>
    <r>
      <rPr>
        <sz val="8"/>
        <color rgb="FF000000"/>
        <rFont val="Arial Narrow"/>
        <charset val="134"/>
      </rPr>
      <t>2.100</t>
    </r>
  </si>
  <si>
    <r>
      <rPr>
        <sz val="8"/>
        <color rgb="FF000000"/>
        <rFont val="宋体"/>
        <charset val="134"/>
      </rPr>
      <t>清单  第200章  合计   人民币</t>
    </r>
  </si>
  <si>
    <t xml:space="preserve">           757815.96元</t>
  </si>
  <si>
    <r>
      <rPr>
        <sz val="8"/>
        <color rgb="FF000000"/>
        <rFont val="宋体"/>
        <charset val="134"/>
      </rPr>
      <t>第 4 页</t>
    </r>
  </si>
  <si>
    <r>
      <rPr>
        <b/>
        <sz val="12"/>
        <color rgb="FF000000"/>
        <rFont val="宋体"/>
        <charset val="134"/>
      </rPr>
      <t>300章  路面</t>
    </r>
  </si>
  <si>
    <r>
      <rPr>
        <sz val="8"/>
        <color rgb="FF000000"/>
        <rFont val="宋体"/>
        <charset val="134"/>
      </rPr>
      <t>302</t>
    </r>
  </si>
  <si>
    <r>
      <rPr>
        <sz val="8"/>
        <color rgb="FF000000"/>
        <rFont val="宋体"/>
        <charset val="134"/>
      </rPr>
      <t>垫层</t>
    </r>
  </si>
  <si>
    <r>
      <rPr>
        <sz val="8"/>
        <color rgb="FF000000"/>
        <rFont val="宋体"/>
        <charset val="134"/>
      </rPr>
      <t>302-1</t>
    </r>
  </si>
  <si>
    <r>
      <rPr>
        <sz val="8"/>
        <color rgb="FF000000"/>
        <rFont val="宋体"/>
        <charset val="134"/>
      </rPr>
      <t>302-1-1</t>
    </r>
  </si>
  <si>
    <r>
      <rPr>
        <sz val="8"/>
        <color rgb="FF000000"/>
        <rFont val="宋体"/>
        <charset val="134"/>
      </rPr>
      <t>碎石垫层</t>
    </r>
  </si>
  <si>
    <r>
      <rPr>
        <sz val="8"/>
        <color rgb="FF000000"/>
        <rFont val="宋体"/>
        <charset val="134"/>
      </rPr>
      <t>302-1-1-3</t>
    </r>
  </si>
  <si>
    <r>
      <rPr>
        <sz val="8"/>
        <color rgb="FF000000"/>
        <rFont val="宋体"/>
        <charset val="134"/>
      </rPr>
      <t>18cm厚级配碎石垫层</t>
    </r>
  </si>
  <si>
    <r>
      <rPr>
        <sz val="8"/>
        <color rgb="FF000000"/>
        <rFont val="Arial Narrow"/>
        <charset val="134"/>
      </rPr>
      <t>13298.000</t>
    </r>
  </si>
  <si>
    <r>
      <rPr>
        <sz val="8"/>
        <color rgb="FF000000"/>
        <rFont val="宋体"/>
        <charset val="134"/>
      </rPr>
      <t>302-1-1-4</t>
    </r>
  </si>
  <si>
    <r>
      <rPr>
        <sz val="8"/>
        <color rgb="FF000000"/>
        <rFont val="宋体"/>
        <charset val="134"/>
      </rPr>
      <t>30cm厚级配碎石垫层</t>
    </r>
  </si>
  <si>
    <r>
      <rPr>
        <sz val="8"/>
        <color rgb="FF000000"/>
        <rFont val="Arial Narrow"/>
        <charset val="134"/>
      </rPr>
      <t>1028.000</t>
    </r>
  </si>
  <si>
    <r>
      <rPr>
        <sz val="8"/>
        <color rgb="FF000000"/>
        <rFont val="宋体"/>
        <charset val="134"/>
      </rPr>
      <t>304</t>
    </r>
  </si>
  <si>
    <r>
      <rPr>
        <sz val="8"/>
        <color rgb="FF000000"/>
        <rFont val="宋体"/>
        <charset val="134"/>
      </rPr>
      <t>水泥稳定土底基层、基层</t>
    </r>
  </si>
  <si>
    <r>
      <rPr>
        <sz val="8"/>
        <color rgb="FF000000"/>
        <rFont val="宋体"/>
        <charset val="134"/>
      </rPr>
      <t>304-1</t>
    </r>
  </si>
  <si>
    <r>
      <rPr>
        <sz val="8"/>
        <color rgb="FF000000"/>
        <rFont val="宋体"/>
        <charset val="134"/>
      </rPr>
      <t>304-1-1</t>
    </r>
  </si>
  <si>
    <r>
      <rPr>
        <sz val="8"/>
        <color rgb="FF000000"/>
        <rFont val="宋体"/>
        <charset val="134"/>
      </rPr>
      <t>水泥含量5%稳定土底基层、基层</t>
    </r>
  </si>
  <si>
    <r>
      <rPr>
        <sz val="8"/>
        <color rgb="FF000000"/>
        <rFont val="宋体"/>
        <charset val="134"/>
      </rPr>
      <t>304-1-1-1</t>
    </r>
  </si>
  <si>
    <r>
      <rPr>
        <sz val="8"/>
        <color rgb="FF000000"/>
        <rFont val="宋体"/>
        <charset val="134"/>
      </rPr>
      <t>厚180mm</t>
    </r>
  </si>
  <si>
    <r>
      <rPr>
        <sz val="8"/>
        <color rgb="FF000000"/>
        <rFont val="Arial Narrow"/>
        <charset val="134"/>
      </rPr>
      <t>20975.000</t>
    </r>
  </si>
  <si>
    <r>
      <rPr>
        <sz val="8"/>
        <color rgb="FF000000"/>
        <rFont val="宋体"/>
        <charset val="134"/>
      </rPr>
      <t>304-1-1-2</t>
    </r>
  </si>
  <si>
    <r>
      <rPr>
        <sz val="8"/>
        <color rgb="FF000000"/>
        <rFont val="宋体"/>
        <charset val="134"/>
      </rPr>
      <t>厚30mm</t>
    </r>
  </si>
  <si>
    <r>
      <rPr>
        <sz val="8"/>
        <color rgb="FF000000"/>
        <rFont val="Arial Narrow"/>
        <charset val="134"/>
      </rPr>
      <t>9135.000</t>
    </r>
  </si>
  <si>
    <r>
      <rPr>
        <sz val="8"/>
        <color rgb="FF000000"/>
        <rFont val="宋体"/>
        <charset val="134"/>
      </rPr>
      <t>310</t>
    </r>
  </si>
  <si>
    <r>
      <rPr>
        <sz val="8"/>
        <color rgb="FF000000"/>
        <rFont val="宋体"/>
        <charset val="134"/>
      </rPr>
      <t>沥青表面处治、封层及其他面层</t>
    </r>
  </si>
  <si>
    <r>
      <rPr>
        <sz val="8"/>
        <color rgb="FF000000"/>
        <rFont val="宋体"/>
        <charset val="134"/>
      </rPr>
      <t>310-2</t>
    </r>
  </si>
  <si>
    <r>
      <rPr>
        <sz val="8"/>
        <color rgb="FF000000"/>
        <rFont val="宋体"/>
        <charset val="134"/>
      </rPr>
      <t>封层</t>
    </r>
  </si>
  <si>
    <r>
      <rPr>
        <sz val="8"/>
        <color rgb="FF000000"/>
        <rFont val="宋体"/>
        <charset val="134"/>
      </rPr>
      <t>310-2-4</t>
    </r>
  </si>
  <si>
    <r>
      <rPr>
        <sz val="8"/>
        <color rgb="FF000000"/>
        <rFont val="宋体"/>
        <charset val="134"/>
      </rPr>
      <t>石油沥青下封层</t>
    </r>
  </si>
  <si>
    <r>
      <rPr>
        <sz val="8"/>
        <color rgb="FF000000"/>
        <rFont val="Arial Narrow"/>
        <charset val="134"/>
      </rPr>
      <t>20823.000</t>
    </r>
  </si>
  <si>
    <r>
      <rPr>
        <sz val="8"/>
        <color rgb="FF000000"/>
        <rFont val="宋体"/>
        <charset val="134"/>
      </rPr>
      <t>312</t>
    </r>
  </si>
  <si>
    <r>
      <rPr>
        <sz val="8"/>
        <color rgb="FF000000"/>
        <rFont val="宋体"/>
        <charset val="134"/>
      </rPr>
      <t>水泥混凝土面板</t>
    </r>
  </si>
  <si>
    <r>
      <rPr>
        <sz val="8"/>
        <color rgb="FF000000"/>
        <rFont val="宋体"/>
        <charset val="134"/>
      </rPr>
      <t>312-1</t>
    </r>
  </si>
  <si>
    <r>
      <rPr>
        <sz val="8"/>
        <color rgb="FF000000"/>
        <rFont val="宋体"/>
        <charset val="134"/>
      </rPr>
      <t>普通水泥混凝土面板</t>
    </r>
  </si>
  <si>
    <r>
      <rPr>
        <sz val="8"/>
        <color rgb="FF000000"/>
        <rFont val="宋体"/>
        <charset val="134"/>
      </rPr>
      <t>312-1-2</t>
    </r>
  </si>
  <si>
    <r>
      <rPr>
        <sz val="8"/>
        <color rgb="FF000000"/>
        <rFont val="宋体"/>
        <charset val="134"/>
      </rPr>
      <t>26cm厚水泥混凝土面板</t>
    </r>
  </si>
  <si>
    <r>
      <rPr>
        <sz val="8"/>
        <color rgb="FF000000"/>
        <rFont val="宋体"/>
        <charset val="134"/>
      </rPr>
      <t>312-1-3</t>
    </r>
  </si>
  <si>
    <r>
      <rPr>
        <sz val="8"/>
        <color rgb="FF000000"/>
        <rFont val="宋体"/>
        <charset val="134"/>
      </rPr>
      <t>24cm厚水泥混凝土面板</t>
    </r>
  </si>
  <si>
    <r>
      <rPr>
        <sz val="8"/>
        <color rgb="FF000000"/>
        <rFont val="Arial Narrow"/>
        <charset val="134"/>
      </rPr>
      <t>19518.000</t>
    </r>
  </si>
  <si>
    <r>
      <rPr>
        <sz val="8"/>
        <color rgb="FF000000"/>
        <rFont val="宋体"/>
        <charset val="134"/>
      </rPr>
      <t>312-2</t>
    </r>
  </si>
  <si>
    <r>
      <rPr>
        <sz val="8"/>
        <color rgb="FF000000"/>
        <rFont val="宋体"/>
        <charset val="134"/>
      </rPr>
      <t>混凝土路面钢筋</t>
    </r>
  </si>
  <si>
    <r>
      <rPr>
        <sz val="8"/>
        <color rgb="FF000000"/>
        <rFont val="宋体"/>
        <charset val="134"/>
      </rPr>
      <t>312-2-2</t>
    </r>
  </si>
  <si>
    <r>
      <rPr>
        <sz val="8"/>
        <color rgb="FF000000"/>
        <rFont val="宋体"/>
        <charset val="134"/>
      </rPr>
      <t>HRB335</t>
    </r>
  </si>
  <si>
    <r>
      <rPr>
        <sz val="8"/>
        <color rgb="FF000000"/>
        <rFont val="宋体"/>
        <charset val="134"/>
      </rPr>
      <t>kg</t>
    </r>
  </si>
  <si>
    <r>
      <rPr>
        <sz val="8"/>
        <color rgb="FF000000"/>
        <rFont val="Arial Narrow"/>
        <charset val="134"/>
      </rPr>
      <t>42894.810</t>
    </r>
  </si>
  <si>
    <r>
      <rPr>
        <sz val="8"/>
        <color rgb="FF000000"/>
        <rFont val="宋体"/>
        <charset val="134"/>
      </rPr>
      <t>312-2-3</t>
    </r>
  </si>
  <si>
    <r>
      <rPr>
        <sz val="8"/>
        <color rgb="FF000000"/>
        <rFont val="宋体"/>
        <charset val="134"/>
      </rPr>
      <t>涵顶路面钢筋</t>
    </r>
  </si>
  <si>
    <r>
      <rPr>
        <sz val="8"/>
        <color rgb="FF000000"/>
        <rFont val="Arial Narrow"/>
        <charset val="134"/>
      </rPr>
      <t>584.400</t>
    </r>
  </si>
  <si>
    <t>203-1</t>
  </si>
  <si>
    <t>路基挖方（路面）</t>
  </si>
  <si>
    <r>
      <rPr>
        <sz val="8"/>
        <color rgb="FF000000"/>
        <rFont val="宋体"/>
        <charset val="134"/>
      </rPr>
      <t>挖土方</t>
    </r>
  </si>
  <si>
    <r>
      <rPr>
        <sz val="8"/>
        <color rgb="FF000000"/>
        <rFont val="宋体"/>
        <charset val="134"/>
      </rPr>
      <t>313</t>
    </r>
  </si>
  <si>
    <r>
      <rPr>
        <sz val="8"/>
        <color rgb="FF000000"/>
        <rFont val="宋体"/>
        <charset val="134"/>
      </rPr>
      <t>培土路肩、中央分隔带填土、土路肩加固及路缘石</t>
    </r>
  </si>
  <si>
    <r>
      <rPr>
        <sz val="8"/>
        <color rgb="FF000000"/>
        <rFont val="宋体"/>
        <charset val="134"/>
      </rPr>
      <t>313-1</t>
    </r>
  </si>
  <si>
    <r>
      <rPr>
        <sz val="8"/>
        <color rgb="FF000000"/>
        <rFont val="宋体"/>
        <charset val="134"/>
      </rPr>
      <t>培土路肩</t>
    </r>
  </si>
  <si>
    <r>
      <rPr>
        <sz val="8"/>
        <color rgb="FF000000"/>
        <rFont val="Arial Narrow"/>
        <charset val="134"/>
      </rPr>
      <t>1096.200</t>
    </r>
  </si>
  <si>
    <r>
      <rPr>
        <sz val="8"/>
        <color rgb="FF000000"/>
        <rFont val="宋体"/>
        <charset val="134"/>
      </rPr>
      <t>316</t>
    </r>
  </si>
  <si>
    <r>
      <rPr>
        <sz val="8"/>
        <color rgb="FF000000"/>
        <rFont val="宋体"/>
        <charset val="134"/>
      </rPr>
      <t>旧路面处理</t>
    </r>
  </si>
  <si>
    <r>
      <rPr>
        <sz val="8"/>
        <color rgb="FF000000"/>
        <rFont val="宋体"/>
        <charset val="134"/>
      </rPr>
      <t>316-6</t>
    </r>
  </si>
  <si>
    <r>
      <rPr>
        <sz val="8"/>
        <color rgb="FF000000"/>
        <rFont val="宋体"/>
        <charset val="134"/>
      </rPr>
      <t>钻孔植筋</t>
    </r>
  </si>
  <si>
    <r>
      <rPr>
        <sz val="8"/>
        <color rgb="FF000000"/>
        <rFont val="宋体"/>
        <charset val="134"/>
      </rPr>
      <t>根</t>
    </r>
  </si>
  <si>
    <r>
      <rPr>
        <sz val="8"/>
        <color rgb="FF000000"/>
        <rFont val="Arial Narrow"/>
        <charset val="134"/>
      </rPr>
      <t>1069.000</t>
    </r>
  </si>
  <si>
    <r>
      <rPr>
        <sz val="8"/>
        <color rgb="FF000000"/>
        <rFont val="宋体"/>
        <charset val="134"/>
      </rPr>
      <t>316-11</t>
    </r>
  </si>
  <si>
    <r>
      <rPr>
        <sz val="8"/>
        <color rgb="FF000000"/>
        <rFont val="宋体"/>
        <charset val="134"/>
      </rPr>
      <t>打裂压稳旧水泥混凝土路面</t>
    </r>
  </si>
  <si>
    <r>
      <rPr>
        <sz val="8"/>
        <color rgb="FF000000"/>
        <rFont val="宋体"/>
        <charset val="134"/>
      </rPr>
      <t>清单  第300章  合计   人民币</t>
    </r>
  </si>
  <si>
    <t xml:space="preserve">           4382054.76元</t>
  </si>
  <si>
    <r>
      <rPr>
        <sz val="8"/>
        <color rgb="FF000000"/>
        <rFont val="宋体"/>
        <charset val="134"/>
      </rPr>
      <t>第 5 页</t>
    </r>
  </si>
  <si>
    <r>
      <rPr>
        <b/>
        <sz val="12"/>
        <color rgb="FF000000"/>
        <rFont val="宋体"/>
        <charset val="134"/>
      </rPr>
      <t>400章  桥梁、涵洞工程</t>
    </r>
  </si>
  <si>
    <r>
      <rPr>
        <sz val="8"/>
        <color rgb="FF000000"/>
        <rFont val="宋体"/>
        <charset val="134"/>
      </rPr>
      <t>422</t>
    </r>
  </si>
  <si>
    <r>
      <rPr>
        <sz val="8"/>
        <color rgb="FF000000"/>
        <rFont val="宋体"/>
        <charset val="134"/>
      </rPr>
      <t>涵洞及通道涵分部工程</t>
    </r>
  </si>
  <si>
    <r>
      <rPr>
        <sz val="8"/>
        <color rgb="FF000000"/>
        <rFont val="宋体"/>
        <charset val="134"/>
      </rPr>
      <t>422-1</t>
    </r>
  </si>
  <si>
    <r>
      <rPr>
        <sz val="8"/>
        <color rgb="FF000000"/>
        <rFont val="宋体"/>
        <charset val="134"/>
      </rPr>
      <t>涵基开挖</t>
    </r>
  </si>
  <si>
    <r>
      <rPr>
        <sz val="8"/>
        <color rgb="FF000000"/>
        <rFont val="宋体"/>
        <charset val="134"/>
      </rPr>
      <t>422-1-1</t>
    </r>
  </si>
  <si>
    <r>
      <rPr>
        <sz val="8"/>
        <color rgb="FF000000"/>
        <rFont val="宋体"/>
        <charset val="134"/>
      </rPr>
      <t>土方开挖</t>
    </r>
  </si>
  <si>
    <r>
      <rPr>
        <sz val="8"/>
        <color rgb="FF000000"/>
        <rFont val="Arial Narrow"/>
        <charset val="134"/>
      </rPr>
      <t>443.330</t>
    </r>
  </si>
  <si>
    <r>
      <rPr>
        <sz val="8"/>
        <color rgb="FF000000"/>
        <rFont val="宋体"/>
        <charset val="134"/>
      </rPr>
      <t>422-2</t>
    </r>
  </si>
  <si>
    <r>
      <rPr>
        <sz val="8"/>
        <color rgb="FF000000"/>
        <rFont val="宋体"/>
        <charset val="134"/>
      </rPr>
      <t>涵洞基础垫层</t>
    </r>
  </si>
  <si>
    <r>
      <rPr>
        <sz val="8"/>
        <color rgb="FF000000"/>
        <rFont val="宋体"/>
        <charset val="134"/>
      </rPr>
      <t>422-2-1</t>
    </r>
  </si>
  <si>
    <r>
      <rPr>
        <sz val="8"/>
        <color rgb="FF000000"/>
        <rFont val="宋体"/>
        <charset val="134"/>
      </rPr>
      <t>砂砾垫层</t>
    </r>
  </si>
  <si>
    <r>
      <rPr>
        <sz val="8"/>
        <color rgb="FF000000"/>
        <rFont val="Arial Narrow"/>
        <charset val="134"/>
      </rPr>
      <t>2.680</t>
    </r>
  </si>
  <si>
    <r>
      <rPr>
        <sz val="8"/>
        <color rgb="FF000000"/>
        <rFont val="宋体"/>
        <charset val="134"/>
      </rPr>
      <t>422-3</t>
    </r>
  </si>
  <si>
    <r>
      <rPr>
        <sz val="8"/>
        <color rgb="FF000000"/>
        <rFont val="宋体"/>
        <charset val="134"/>
      </rPr>
      <t>涵管、涵身混凝土基础</t>
    </r>
  </si>
  <si>
    <r>
      <rPr>
        <sz val="8"/>
        <color rgb="FF000000"/>
        <rFont val="宋体"/>
        <charset val="134"/>
      </rPr>
      <t>422-3-1</t>
    </r>
  </si>
  <si>
    <r>
      <rPr>
        <sz val="8"/>
        <color rgb="FF000000"/>
        <rFont val="宋体"/>
        <charset val="134"/>
      </rPr>
      <t>C30混凝土</t>
    </r>
  </si>
  <si>
    <r>
      <rPr>
        <sz val="8"/>
        <color rgb="FF000000"/>
        <rFont val="Arial Narrow"/>
        <charset val="134"/>
      </rPr>
      <t>16.320</t>
    </r>
  </si>
  <si>
    <r>
      <rPr>
        <sz val="8"/>
        <color rgb="FF000000"/>
        <rFont val="宋体"/>
        <charset val="134"/>
      </rPr>
      <t>422-3-2</t>
    </r>
  </si>
  <si>
    <r>
      <rPr>
        <sz val="8"/>
        <color rgb="FF000000"/>
        <rFont val="宋体"/>
        <charset val="134"/>
      </rPr>
      <t>C20混凝土</t>
    </r>
  </si>
  <si>
    <r>
      <rPr>
        <sz val="8"/>
        <color rgb="FF000000"/>
        <rFont val="Arial Narrow"/>
        <charset val="134"/>
      </rPr>
      <t>5.580</t>
    </r>
  </si>
  <si>
    <r>
      <rPr>
        <sz val="8"/>
        <color rgb="FF000000"/>
        <rFont val="宋体"/>
        <charset val="134"/>
      </rPr>
      <t>422-5</t>
    </r>
  </si>
  <si>
    <r>
      <rPr>
        <sz val="8"/>
        <color rgb="FF000000"/>
        <rFont val="宋体"/>
        <charset val="134"/>
      </rPr>
      <t>基础钢筋</t>
    </r>
  </si>
  <si>
    <r>
      <rPr>
        <sz val="8"/>
        <color rgb="FF000000"/>
        <rFont val="Arial Narrow"/>
        <charset val="134"/>
      </rPr>
      <t>1095.200</t>
    </r>
  </si>
  <si>
    <r>
      <rPr>
        <sz val="8"/>
        <color rgb="FF000000"/>
        <rFont val="宋体"/>
        <charset val="134"/>
      </rPr>
      <t>422-6</t>
    </r>
  </si>
  <si>
    <r>
      <rPr>
        <sz val="8"/>
        <color rgb="FF000000"/>
        <rFont val="宋体"/>
        <charset val="134"/>
      </rPr>
      <t>涵洞洞口基础</t>
    </r>
  </si>
  <si>
    <r>
      <rPr>
        <sz val="8"/>
        <color rgb="FF000000"/>
        <rFont val="宋体"/>
        <charset val="134"/>
      </rPr>
      <t>422-6-1</t>
    </r>
  </si>
  <si>
    <r>
      <rPr>
        <sz val="8"/>
        <color rgb="FF000000"/>
        <rFont val="宋体"/>
        <charset val="134"/>
      </rPr>
      <t>洞口混凝土基础</t>
    </r>
  </si>
  <si>
    <r>
      <rPr>
        <sz val="8"/>
        <color rgb="FF000000"/>
        <rFont val="宋体"/>
        <charset val="134"/>
      </rPr>
      <t>422-6-1-2</t>
    </r>
  </si>
  <si>
    <r>
      <rPr>
        <sz val="8"/>
        <color rgb="FF000000"/>
        <rFont val="宋体"/>
        <charset val="134"/>
      </rPr>
      <t>C20片石混凝土</t>
    </r>
  </si>
  <si>
    <r>
      <rPr>
        <sz val="8"/>
        <color rgb="FF000000"/>
        <rFont val="Arial Narrow"/>
        <charset val="134"/>
      </rPr>
      <t>16.250</t>
    </r>
  </si>
  <si>
    <r>
      <rPr>
        <sz val="8"/>
        <color rgb="FF000000"/>
        <rFont val="宋体"/>
        <charset val="134"/>
      </rPr>
      <t>422-7</t>
    </r>
  </si>
  <si>
    <r>
      <rPr>
        <sz val="8"/>
        <color rgb="FF000000"/>
        <rFont val="宋体"/>
        <charset val="134"/>
      </rPr>
      <t>涵洞洞口墙身</t>
    </r>
  </si>
  <si>
    <r>
      <rPr>
        <sz val="8"/>
        <color rgb="FF000000"/>
        <rFont val="宋体"/>
        <charset val="134"/>
      </rPr>
      <t>422-7-1</t>
    </r>
  </si>
  <si>
    <r>
      <rPr>
        <sz val="8"/>
        <color rgb="FF000000"/>
        <rFont val="宋体"/>
        <charset val="134"/>
      </rPr>
      <t>洞口混凝土墙身</t>
    </r>
  </si>
  <si>
    <r>
      <rPr>
        <sz val="8"/>
        <color rgb="FF000000"/>
        <rFont val="宋体"/>
        <charset val="134"/>
      </rPr>
      <t>422-7-1-2</t>
    </r>
  </si>
  <si>
    <r>
      <rPr>
        <sz val="8"/>
        <color rgb="FF000000"/>
        <rFont val="Arial Narrow"/>
        <charset val="134"/>
      </rPr>
      <t>19.450</t>
    </r>
  </si>
  <si>
    <r>
      <rPr>
        <sz val="8"/>
        <color rgb="FF000000"/>
        <rFont val="宋体"/>
        <charset val="134"/>
      </rPr>
      <t>422-8</t>
    </r>
  </si>
  <si>
    <r>
      <rPr>
        <sz val="8"/>
        <color rgb="FF000000"/>
        <rFont val="宋体"/>
        <charset val="134"/>
      </rPr>
      <t>涵洞洞口、洞内铺砌及截水墙</t>
    </r>
  </si>
  <si>
    <r>
      <rPr>
        <sz val="8"/>
        <color rgb="FF000000"/>
        <rFont val="宋体"/>
        <charset val="134"/>
      </rPr>
      <t>422-8-1</t>
    </r>
  </si>
  <si>
    <r>
      <rPr>
        <sz val="8"/>
        <color rgb="FF000000"/>
        <rFont val="宋体"/>
        <charset val="134"/>
      </rPr>
      <t>混凝土铺砌及截水墙</t>
    </r>
  </si>
  <si>
    <r>
      <rPr>
        <sz val="8"/>
        <color rgb="FF000000"/>
        <rFont val="宋体"/>
        <charset val="134"/>
      </rPr>
      <t>422-8-1-2</t>
    </r>
  </si>
  <si>
    <r>
      <rPr>
        <sz val="8"/>
        <color rgb="FF000000"/>
        <rFont val="Arial Narrow"/>
        <charset val="134"/>
      </rPr>
      <t>13.880</t>
    </r>
  </si>
  <si>
    <r>
      <rPr>
        <sz val="8"/>
        <color rgb="FF000000"/>
        <rFont val="宋体"/>
        <charset val="134"/>
      </rPr>
      <t>422-9</t>
    </r>
  </si>
  <si>
    <r>
      <rPr>
        <sz val="8"/>
        <color rgb="FF000000"/>
        <rFont val="宋体"/>
        <charset val="134"/>
      </rPr>
      <t>预制安装运输混凝土圆管</t>
    </r>
  </si>
  <si>
    <r>
      <rPr>
        <sz val="8"/>
        <color rgb="FF000000"/>
        <rFont val="宋体"/>
        <charset val="134"/>
      </rPr>
      <t>422-9-1</t>
    </r>
  </si>
  <si>
    <r>
      <rPr>
        <sz val="8"/>
        <color rgb="FF000000"/>
        <rFont val="宋体"/>
        <charset val="134"/>
      </rPr>
      <t>预制混凝土圆管</t>
    </r>
  </si>
  <si>
    <r>
      <rPr>
        <sz val="8"/>
        <color rgb="FF000000"/>
        <rFont val="宋体"/>
        <charset val="134"/>
      </rPr>
      <t>422-9-1-1</t>
    </r>
  </si>
  <si>
    <r>
      <rPr>
        <sz val="8"/>
        <color rgb="FF000000"/>
        <rFont val="宋体"/>
        <charset val="134"/>
      </rPr>
      <t>圆管混凝土</t>
    </r>
  </si>
  <si>
    <r>
      <rPr>
        <sz val="8"/>
        <color rgb="FF000000"/>
        <rFont val="宋体"/>
        <charset val="134"/>
      </rPr>
      <t>422-9-1-1-6</t>
    </r>
  </si>
  <si>
    <r>
      <rPr>
        <sz val="8"/>
        <color rgb="FF000000"/>
        <rFont val="Arial Narrow"/>
        <charset val="134"/>
      </rPr>
      <t>3.760</t>
    </r>
  </si>
  <si>
    <r>
      <rPr>
        <sz val="8"/>
        <color rgb="FF000000"/>
        <rFont val="宋体"/>
        <charset val="134"/>
      </rPr>
      <t>422-9-1-2</t>
    </r>
  </si>
  <si>
    <r>
      <rPr>
        <sz val="8"/>
        <color rgb="FF000000"/>
        <rFont val="宋体"/>
        <charset val="134"/>
      </rPr>
      <t>圆管钢筋</t>
    </r>
  </si>
  <si>
    <r>
      <rPr>
        <sz val="8"/>
        <color rgb="FF000000"/>
        <rFont val="宋体"/>
        <charset val="134"/>
      </rPr>
      <t>422-9-1-2-1</t>
    </r>
  </si>
  <si>
    <r>
      <rPr>
        <sz val="8"/>
        <color rgb="FF000000"/>
        <rFont val="宋体"/>
        <charset val="134"/>
      </rPr>
      <t>普通钢筋</t>
    </r>
  </si>
  <si>
    <r>
      <rPr>
        <sz val="8"/>
        <color rgb="FF000000"/>
        <rFont val="Arial Narrow"/>
        <charset val="134"/>
      </rPr>
      <t>394.020</t>
    </r>
  </si>
  <si>
    <r>
      <rPr>
        <sz val="8"/>
        <color rgb="FF000000"/>
        <rFont val="宋体"/>
        <charset val="134"/>
      </rPr>
      <t>422-9-2</t>
    </r>
  </si>
  <si>
    <r>
      <rPr>
        <sz val="8"/>
        <color rgb="FF000000"/>
        <rFont val="宋体"/>
        <charset val="134"/>
      </rPr>
      <t>运输混凝土圆管</t>
    </r>
  </si>
  <si>
    <r>
      <rPr>
        <sz val="8"/>
        <color rgb="FF000000"/>
        <rFont val="宋体"/>
        <charset val="134"/>
      </rPr>
      <t>422-9-3</t>
    </r>
  </si>
  <si>
    <r>
      <rPr>
        <sz val="8"/>
        <color rgb="FF000000"/>
        <rFont val="宋体"/>
        <charset val="134"/>
      </rPr>
      <t>安装混凝土圆管</t>
    </r>
  </si>
  <si>
    <r>
      <rPr>
        <sz val="8"/>
        <color rgb="FF000000"/>
        <rFont val="宋体"/>
        <charset val="134"/>
      </rPr>
      <t>422-10</t>
    </r>
  </si>
  <si>
    <r>
      <rPr>
        <sz val="8"/>
        <color rgb="FF000000"/>
        <rFont val="宋体"/>
        <charset val="134"/>
      </rPr>
      <t>盖板涵涵身</t>
    </r>
  </si>
  <si>
    <r>
      <rPr>
        <sz val="8"/>
        <color rgb="FF000000"/>
        <rFont val="宋体"/>
        <charset val="134"/>
      </rPr>
      <t>422-10-1</t>
    </r>
  </si>
  <si>
    <r>
      <rPr>
        <sz val="8"/>
        <color rgb="FF000000"/>
        <rFont val="宋体"/>
        <charset val="134"/>
      </rPr>
      <t>混凝土涵身</t>
    </r>
  </si>
  <si>
    <r>
      <rPr>
        <sz val="8"/>
        <color rgb="FF000000"/>
        <rFont val="宋体"/>
        <charset val="134"/>
      </rPr>
      <t>422-10-1-2</t>
    </r>
  </si>
  <si>
    <r>
      <rPr>
        <sz val="8"/>
        <color rgb="FF000000"/>
        <rFont val="Arial Narrow"/>
        <charset val="134"/>
      </rPr>
      <t>16.770</t>
    </r>
  </si>
  <si>
    <r>
      <rPr>
        <sz val="8"/>
        <color rgb="FF000000"/>
        <rFont val="宋体"/>
        <charset val="134"/>
      </rPr>
      <t>422-11</t>
    </r>
  </si>
  <si>
    <r>
      <rPr>
        <sz val="8"/>
        <color rgb="FF000000"/>
        <rFont val="宋体"/>
        <charset val="134"/>
      </rPr>
      <t>盖板涵盖板</t>
    </r>
  </si>
  <si>
    <r>
      <rPr>
        <sz val="8"/>
        <color rgb="FF000000"/>
        <rFont val="宋体"/>
        <charset val="134"/>
      </rPr>
      <t>422-11-1</t>
    </r>
  </si>
  <si>
    <r>
      <rPr>
        <sz val="8"/>
        <color rgb="FF000000"/>
        <rFont val="宋体"/>
        <charset val="134"/>
      </rPr>
      <t>现浇混凝土盖板</t>
    </r>
  </si>
  <si>
    <r>
      <rPr>
        <sz val="8"/>
        <color rgb="FF000000"/>
        <rFont val="宋体"/>
        <charset val="134"/>
      </rPr>
      <t>422-11-1-1</t>
    </r>
  </si>
  <si>
    <r>
      <rPr>
        <sz val="8"/>
        <color rgb="FF000000"/>
        <rFont val="宋体"/>
        <charset val="134"/>
      </rPr>
      <t>现浇盖板钢筋（盖板涵盖板钢筋）</t>
    </r>
  </si>
  <si>
    <r>
      <rPr>
        <sz val="8"/>
        <color rgb="FF000000"/>
        <rFont val="Arial Narrow"/>
        <charset val="134"/>
      </rPr>
      <t>1032.000</t>
    </r>
  </si>
  <si>
    <r>
      <rPr>
        <sz val="8"/>
        <color rgb="FF000000"/>
        <rFont val="宋体"/>
        <charset val="134"/>
      </rPr>
      <t>422-11-1-2</t>
    </r>
  </si>
  <si>
    <r>
      <rPr>
        <sz val="8"/>
        <color rgb="FF000000"/>
        <rFont val="宋体"/>
        <charset val="134"/>
      </rPr>
      <t>C35现浇混凝土（盖板涵盖板）</t>
    </r>
  </si>
  <si>
    <r>
      <rPr>
        <sz val="8"/>
        <color rgb="FF000000"/>
        <rFont val="Arial Narrow"/>
        <charset val="134"/>
      </rPr>
      <t>4.800</t>
    </r>
  </si>
  <si>
    <r>
      <rPr>
        <sz val="8"/>
        <color rgb="FF000000"/>
        <rFont val="宋体"/>
        <charset val="134"/>
      </rPr>
      <t>422-11-3</t>
    </r>
  </si>
  <si>
    <r>
      <rPr>
        <sz val="8"/>
        <color rgb="FF000000"/>
        <rFont val="宋体"/>
        <charset val="134"/>
      </rPr>
      <t>铺装</t>
    </r>
  </si>
  <si>
    <r>
      <rPr>
        <sz val="8"/>
        <color rgb="FF000000"/>
        <rFont val="宋体"/>
        <charset val="134"/>
      </rPr>
      <t>422-11-3-1</t>
    </r>
  </si>
  <si>
    <r>
      <rPr>
        <sz val="8"/>
        <color rgb="FF000000"/>
        <rFont val="宋体"/>
        <charset val="134"/>
      </rPr>
      <t>现浇铺装钢筋</t>
    </r>
  </si>
  <si>
    <r>
      <rPr>
        <sz val="8"/>
        <color rgb="FF000000"/>
        <rFont val="Arial Narrow"/>
        <charset val="134"/>
      </rPr>
      <t>271.400</t>
    </r>
  </si>
  <si>
    <r>
      <rPr>
        <sz val="8"/>
        <color rgb="FF000000"/>
        <rFont val="宋体"/>
        <charset val="134"/>
      </rPr>
      <t>422-11-3-2</t>
    </r>
  </si>
  <si>
    <r>
      <rPr>
        <sz val="8"/>
        <color rgb="FF000000"/>
        <rFont val="宋体"/>
        <charset val="134"/>
      </rPr>
      <t>C40现浇混凝土</t>
    </r>
  </si>
  <si>
    <r>
      <rPr>
        <sz val="8"/>
        <color rgb="FF000000"/>
        <rFont val="宋体"/>
        <charset val="134"/>
      </rPr>
      <t>422-13</t>
    </r>
  </si>
  <si>
    <r>
      <rPr>
        <sz val="8"/>
        <color rgb="FF000000"/>
        <rFont val="宋体"/>
        <charset val="134"/>
      </rPr>
      <t>台帽、帽石、护栏基座</t>
    </r>
  </si>
  <si>
    <r>
      <rPr>
        <sz val="8"/>
        <color rgb="FF000000"/>
        <rFont val="宋体"/>
        <charset val="134"/>
      </rPr>
      <t>422-13-1</t>
    </r>
  </si>
  <si>
    <r>
      <rPr>
        <sz val="8"/>
        <color rgb="FF000000"/>
        <rFont val="宋体"/>
        <charset val="134"/>
      </rPr>
      <t>台帽、帽石、护栏基座混凝土</t>
    </r>
  </si>
  <si>
    <r>
      <rPr>
        <sz val="8"/>
        <color rgb="FF000000"/>
        <rFont val="宋体"/>
        <charset val="134"/>
      </rPr>
      <t>422-13-1-2</t>
    </r>
  </si>
  <si>
    <r>
      <rPr>
        <sz val="8"/>
        <color rgb="FF000000"/>
        <rFont val="宋体"/>
        <charset val="134"/>
      </rPr>
      <t>422-13-1-3</t>
    </r>
  </si>
  <si>
    <r>
      <rPr>
        <sz val="8"/>
        <color rgb="FF000000"/>
        <rFont val="宋体"/>
        <charset val="134"/>
      </rPr>
      <t>C25混凝土</t>
    </r>
  </si>
  <si>
    <r>
      <rPr>
        <sz val="8"/>
        <color rgb="FF000000"/>
        <rFont val="Arial Narrow"/>
        <charset val="134"/>
      </rPr>
      <t>0.380</t>
    </r>
  </si>
  <si>
    <r>
      <rPr>
        <sz val="8"/>
        <color rgb="FF000000"/>
        <rFont val="宋体"/>
        <charset val="134"/>
      </rPr>
      <t>清单  第400章  合计   人民币</t>
    </r>
  </si>
  <si>
    <t xml:space="preserve">       109035.64元</t>
  </si>
  <si>
    <r>
      <rPr>
        <sz val="8"/>
        <color rgb="FF000000"/>
        <rFont val="宋体"/>
        <charset val="134"/>
      </rPr>
      <t>第 6 页</t>
    </r>
  </si>
  <si>
    <t>202-2-1</t>
  </si>
  <si>
    <t>挖除水泥混凝土路面</t>
  </si>
  <si>
    <r>
      <rPr>
        <sz val="8"/>
        <color rgb="FF000000"/>
        <rFont val="宋体"/>
        <charset val="134"/>
      </rPr>
      <t>202-2-1-4</t>
    </r>
  </si>
  <si>
    <r>
      <rPr>
        <sz val="8"/>
        <color rgb="FF000000"/>
        <rFont val="宋体"/>
        <charset val="134"/>
      </rPr>
      <t>挖除20cm厚水泥混凝土路面</t>
    </r>
  </si>
  <si>
    <r>
      <rPr>
        <sz val="8"/>
        <color rgb="FF000000"/>
        <rFont val="Arial Narrow"/>
        <charset val="134"/>
      </rPr>
      <t>33.250</t>
    </r>
  </si>
  <si>
    <t>路基挖方（平交）</t>
  </si>
  <si>
    <r>
      <rPr>
        <sz val="8"/>
        <color rgb="FF000000"/>
        <rFont val="宋体"/>
        <charset val="134"/>
      </rPr>
      <t>清单  第600章  合计   人民币</t>
    </r>
  </si>
  <si>
    <t>21532.60元</t>
  </si>
  <si>
    <t>第 7 页</t>
  </si>
  <si>
    <r>
      <rPr>
        <sz val="8"/>
        <color rgb="FF000000"/>
        <rFont val="宋体"/>
        <charset val="134"/>
      </rPr>
      <t>602</t>
    </r>
  </si>
  <si>
    <r>
      <rPr>
        <sz val="8"/>
        <color rgb="FF000000"/>
        <rFont val="宋体"/>
        <charset val="134"/>
      </rPr>
      <t>护栏</t>
    </r>
  </si>
  <si>
    <r>
      <rPr>
        <sz val="8"/>
        <color rgb="FF000000"/>
        <rFont val="宋体"/>
        <charset val="134"/>
      </rPr>
      <t>602-1</t>
    </r>
  </si>
  <si>
    <r>
      <rPr>
        <sz val="8"/>
        <color rgb="FF000000"/>
        <rFont val="宋体"/>
        <charset val="134"/>
      </rPr>
      <t>混凝土护栏</t>
    </r>
  </si>
  <si>
    <r>
      <rPr>
        <sz val="8"/>
        <color rgb="FF000000"/>
        <rFont val="宋体"/>
        <charset val="134"/>
      </rPr>
      <t>602-1-1</t>
    </r>
  </si>
  <si>
    <r>
      <rPr>
        <sz val="8"/>
        <color rgb="FF000000"/>
        <rFont val="宋体"/>
        <charset val="134"/>
      </rPr>
      <t>现浇混凝土护栏</t>
    </r>
  </si>
  <si>
    <r>
      <rPr>
        <sz val="8"/>
        <color rgb="FF000000"/>
        <rFont val="宋体"/>
        <charset val="134"/>
      </rPr>
      <t>602-1-1-1</t>
    </r>
  </si>
  <si>
    <r>
      <rPr>
        <sz val="8"/>
        <color rgb="FF000000"/>
        <rFont val="宋体"/>
        <charset val="134"/>
      </rPr>
      <t>护栏现浇混凝土钢筋</t>
    </r>
  </si>
  <si>
    <r>
      <rPr>
        <sz val="8"/>
        <color rgb="FF000000"/>
        <rFont val="Arial Narrow"/>
        <charset val="134"/>
      </rPr>
      <t>234.720</t>
    </r>
  </si>
  <si>
    <r>
      <rPr>
        <sz val="8"/>
        <color rgb="FF000000"/>
        <rFont val="宋体"/>
        <charset val="134"/>
      </rPr>
      <t>602-1-1-3</t>
    </r>
  </si>
  <si>
    <r>
      <rPr>
        <sz val="8"/>
        <color rgb="FF000000"/>
        <rFont val="宋体"/>
        <charset val="134"/>
      </rPr>
      <t>C25现浇混凝土</t>
    </r>
  </si>
  <si>
    <r>
      <rPr>
        <sz val="8"/>
        <color rgb="FF000000"/>
        <rFont val="Arial Narrow"/>
        <charset val="134"/>
      </rPr>
      <t>1.590</t>
    </r>
  </si>
  <si>
    <r>
      <rPr>
        <sz val="8"/>
        <color rgb="FF000000"/>
        <rFont val="宋体"/>
        <charset val="134"/>
      </rPr>
      <t>602-2</t>
    </r>
  </si>
  <si>
    <r>
      <rPr>
        <sz val="8"/>
        <color rgb="FF000000"/>
        <rFont val="宋体"/>
        <charset val="134"/>
      </rPr>
      <t>单面波形梁钢护栏</t>
    </r>
  </si>
  <si>
    <r>
      <rPr>
        <sz val="8"/>
        <color rgb="FF000000"/>
        <rFont val="宋体"/>
        <charset val="134"/>
      </rPr>
      <t>602-2-3</t>
    </r>
  </si>
  <si>
    <r>
      <rPr>
        <sz val="8"/>
        <color rgb="FF000000"/>
        <rFont val="宋体"/>
        <charset val="134"/>
      </rPr>
      <t>路侧单面波形梁钢护栏</t>
    </r>
  </si>
  <si>
    <r>
      <rPr>
        <sz val="8"/>
        <color rgb="FF000000"/>
        <rFont val="宋体"/>
        <charset val="134"/>
      </rPr>
      <t>602-2-3-12</t>
    </r>
  </si>
  <si>
    <r>
      <rPr>
        <sz val="8"/>
        <color rgb="FF000000"/>
        <rFont val="宋体"/>
        <charset val="134"/>
      </rPr>
      <t>Gr-C-4E（新增）</t>
    </r>
  </si>
  <si>
    <r>
      <rPr>
        <sz val="8"/>
        <color rgb="FF000000"/>
        <rFont val="Arial Narrow"/>
        <charset val="134"/>
      </rPr>
      <t>2360.000</t>
    </r>
  </si>
  <si>
    <r>
      <rPr>
        <sz val="8"/>
        <color rgb="FF000000"/>
        <rFont val="宋体"/>
        <charset val="134"/>
      </rPr>
      <t>602-2-3-13</t>
    </r>
  </si>
  <si>
    <r>
      <rPr>
        <sz val="8"/>
        <color rgb="FF000000"/>
        <rFont val="宋体"/>
        <charset val="134"/>
      </rPr>
      <t>Gr-C-4E（更换立柱+钢板利用）</t>
    </r>
  </si>
  <si>
    <r>
      <rPr>
        <sz val="8"/>
        <color rgb="FF000000"/>
        <rFont val="Arial Narrow"/>
        <charset val="134"/>
      </rPr>
      <t>100.000</t>
    </r>
  </si>
  <si>
    <r>
      <rPr>
        <sz val="8"/>
        <color rgb="FF000000"/>
        <rFont val="宋体"/>
        <charset val="134"/>
      </rPr>
      <t>604</t>
    </r>
  </si>
  <si>
    <r>
      <rPr>
        <sz val="8"/>
        <color rgb="FF000000"/>
        <rFont val="宋体"/>
        <charset val="134"/>
      </rPr>
      <t>道路交通标志</t>
    </r>
  </si>
  <si>
    <r>
      <rPr>
        <sz val="8"/>
        <color rgb="FF000000"/>
        <rFont val="宋体"/>
        <charset val="134"/>
      </rPr>
      <t>604-1-1</t>
    </r>
  </si>
  <si>
    <r>
      <rPr>
        <sz val="8"/>
        <color rgb="FF000000"/>
        <rFont val="宋体"/>
        <charset val="134"/>
      </rPr>
      <t>▲700mm</t>
    </r>
  </si>
  <si>
    <r>
      <rPr>
        <sz val="8"/>
        <color rgb="FF000000"/>
        <rFont val="宋体"/>
        <charset val="134"/>
      </rPr>
      <t>个</t>
    </r>
  </si>
  <si>
    <r>
      <rPr>
        <sz val="8"/>
        <color rgb="FF000000"/>
        <rFont val="Arial Narrow"/>
        <charset val="134"/>
      </rPr>
      <t>6.000</t>
    </r>
  </si>
  <si>
    <r>
      <rPr>
        <sz val="8"/>
        <color rgb="FF000000"/>
        <rFont val="宋体"/>
        <charset val="134"/>
      </rPr>
      <t>604-1-2</t>
    </r>
  </si>
  <si>
    <r>
      <rPr>
        <sz val="8"/>
        <color rgb="FF000000"/>
        <rFont val="宋体"/>
        <charset val="134"/>
      </rPr>
      <t>八边形600mm</t>
    </r>
  </si>
  <si>
    <r>
      <rPr>
        <sz val="8"/>
        <color rgb="FF000000"/>
        <rFont val="宋体"/>
        <charset val="134"/>
      </rPr>
      <t>604-1-3</t>
    </r>
  </si>
  <si>
    <r>
      <rPr>
        <sz val="8"/>
        <color rgb="FF000000"/>
        <rFont val="宋体"/>
        <charset val="134"/>
      </rPr>
      <t>●600mm</t>
    </r>
  </si>
  <si>
    <r>
      <rPr>
        <sz val="8"/>
        <color rgb="FF000000"/>
        <rFont val="宋体"/>
        <charset val="134"/>
      </rPr>
      <t>604-1-4</t>
    </r>
  </si>
  <si>
    <r>
      <rPr>
        <sz val="8"/>
        <color rgb="FF000000"/>
        <rFont val="宋体"/>
        <charset val="134"/>
      </rPr>
      <t>▲700mm+▲700mm</t>
    </r>
  </si>
  <si>
    <r>
      <rPr>
        <sz val="8"/>
        <color rgb="FF000000"/>
        <rFont val="Arial Narrow"/>
        <charset val="134"/>
      </rPr>
      <t>3.000</t>
    </r>
  </si>
  <si>
    <r>
      <rPr>
        <sz val="8"/>
        <color rgb="FF000000"/>
        <rFont val="宋体"/>
        <charset val="134"/>
      </rPr>
      <t>604-1-5</t>
    </r>
  </si>
  <si>
    <r>
      <rPr>
        <sz val="8"/>
        <color rgb="FF000000"/>
        <rFont val="宋体"/>
        <charset val="134"/>
      </rPr>
      <t>●600mm+▲700mm</t>
    </r>
  </si>
  <si>
    <r>
      <rPr>
        <sz val="8"/>
        <color rgb="FF000000"/>
        <rFont val="宋体"/>
        <charset val="134"/>
      </rPr>
      <t>604-1-6</t>
    </r>
  </si>
  <si>
    <r>
      <rPr>
        <sz val="8"/>
        <color rgb="FF000000"/>
        <rFont val="宋体"/>
        <charset val="134"/>
      </rPr>
      <t>▽700mm</t>
    </r>
  </si>
  <si>
    <r>
      <rPr>
        <sz val="8"/>
        <color rgb="FF000000"/>
        <rFont val="宋体"/>
        <charset val="134"/>
      </rPr>
      <t>604-1-7</t>
    </r>
  </si>
  <si>
    <r>
      <rPr>
        <sz val="8"/>
        <color rgb="FF000000"/>
        <rFont val="宋体"/>
        <charset val="134"/>
      </rPr>
      <t>标志牌迁移</t>
    </r>
  </si>
  <si>
    <r>
      <rPr>
        <sz val="8"/>
        <color rgb="FF000000"/>
        <rFont val="Arial Narrow"/>
        <charset val="134"/>
      </rPr>
      <t>2.000</t>
    </r>
  </si>
  <si>
    <r>
      <rPr>
        <sz val="8"/>
        <color rgb="FF000000"/>
        <rFont val="宋体"/>
        <charset val="134"/>
      </rPr>
      <t>604-8</t>
    </r>
  </si>
  <si>
    <r>
      <rPr>
        <sz val="8"/>
        <color rgb="FF000000"/>
        <rFont val="宋体"/>
        <charset val="134"/>
      </rPr>
      <t>里程标</t>
    </r>
  </si>
  <si>
    <r>
      <rPr>
        <sz val="8"/>
        <color rgb="FF000000"/>
        <rFont val="宋体"/>
        <charset val="134"/>
      </rPr>
      <t>604-8-1</t>
    </r>
  </si>
  <si>
    <r>
      <rPr>
        <sz val="8"/>
        <color rgb="FF000000"/>
        <rFont val="宋体"/>
        <charset val="134"/>
      </rPr>
      <t>里程标（路基段）</t>
    </r>
  </si>
  <si>
    <r>
      <rPr>
        <sz val="8"/>
        <color rgb="FF000000"/>
        <rFont val="Arial Narrow"/>
        <charset val="134"/>
      </rPr>
      <t>4.000</t>
    </r>
  </si>
  <si>
    <r>
      <rPr>
        <sz val="8"/>
        <color rgb="FF000000"/>
        <rFont val="宋体"/>
        <charset val="134"/>
      </rPr>
      <t>604-10</t>
    </r>
  </si>
  <si>
    <r>
      <rPr>
        <sz val="8"/>
        <color rgb="FF000000"/>
        <rFont val="宋体"/>
        <charset val="134"/>
      </rPr>
      <t>百米标</t>
    </r>
  </si>
  <si>
    <r>
      <rPr>
        <sz val="8"/>
        <color rgb="FF000000"/>
        <rFont val="宋体"/>
        <charset val="134"/>
      </rPr>
      <t>604-10-4</t>
    </r>
  </si>
  <si>
    <r>
      <rPr>
        <sz val="8"/>
        <color rgb="FF000000"/>
        <rFont val="Arial Narrow"/>
        <charset val="134"/>
      </rPr>
      <t>33.000</t>
    </r>
  </si>
  <si>
    <r>
      <rPr>
        <sz val="8"/>
        <color rgb="FF000000"/>
        <rFont val="宋体"/>
        <charset val="134"/>
      </rPr>
      <t>604-12-1</t>
    </r>
  </si>
  <si>
    <r>
      <rPr>
        <sz val="8"/>
        <color rgb="FF000000"/>
        <rFont val="宋体"/>
        <charset val="134"/>
      </rPr>
      <t>道口桩</t>
    </r>
  </si>
  <si>
    <r>
      <rPr>
        <sz val="8"/>
        <color rgb="FF000000"/>
        <rFont val="Arial Narrow"/>
        <charset val="134"/>
      </rPr>
      <t>12.000</t>
    </r>
  </si>
  <si>
    <r>
      <rPr>
        <sz val="8"/>
        <color rgb="FF000000"/>
        <rFont val="宋体"/>
        <charset val="134"/>
      </rPr>
      <t>604-12-2</t>
    </r>
  </si>
  <si>
    <r>
      <rPr>
        <sz val="8"/>
        <color rgb="FF000000"/>
        <rFont val="宋体"/>
        <charset val="134"/>
      </rPr>
      <t>示警桩</t>
    </r>
  </si>
  <si>
    <r>
      <rPr>
        <sz val="8"/>
        <color rgb="FF000000"/>
        <rFont val="Arial Narrow"/>
        <charset val="134"/>
      </rPr>
      <t>74.000</t>
    </r>
  </si>
  <si>
    <r>
      <rPr>
        <sz val="8"/>
        <color rgb="FF000000"/>
        <rFont val="宋体"/>
        <charset val="134"/>
      </rPr>
      <t>605</t>
    </r>
  </si>
  <si>
    <r>
      <rPr>
        <sz val="8"/>
        <color rgb="FF000000"/>
        <rFont val="宋体"/>
        <charset val="134"/>
      </rPr>
      <t>道路交通标线</t>
    </r>
  </si>
  <si>
    <r>
      <rPr>
        <sz val="8"/>
        <color rgb="FF000000"/>
        <rFont val="宋体"/>
        <charset val="134"/>
      </rPr>
      <t>605-1</t>
    </r>
  </si>
  <si>
    <r>
      <rPr>
        <sz val="8"/>
        <color rgb="FF000000"/>
        <rFont val="宋体"/>
        <charset val="134"/>
      </rPr>
      <t>热熔型涂料路面标线</t>
    </r>
  </si>
  <si>
    <r>
      <rPr>
        <sz val="8"/>
        <color rgb="FF000000"/>
        <rFont val="宋体"/>
        <charset val="134"/>
      </rPr>
      <t>605-1-2</t>
    </r>
  </si>
  <si>
    <r>
      <rPr>
        <sz val="8"/>
        <color rgb="FF000000"/>
        <rFont val="宋体"/>
        <charset val="134"/>
      </rPr>
      <t>反光型</t>
    </r>
  </si>
  <si>
    <r>
      <rPr>
        <sz val="8"/>
        <color rgb="FF000000"/>
        <rFont val="宋体"/>
        <charset val="134"/>
      </rPr>
      <t>605-1-2-1</t>
    </r>
  </si>
  <si>
    <r>
      <rPr>
        <sz val="8"/>
        <color rgb="FF000000"/>
        <rFont val="宋体"/>
        <charset val="134"/>
      </rPr>
      <t>2mm厚（混凝土路面）</t>
    </r>
  </si>
  <si>
    <r>
      <rPr>
        <sz val="8"/>
        <color rgb="FF000000"/>
        <rFont val="Arial Narrow"/>
        <charset val="134"/>
      </rPr>
      <t>1368.150</t>
    </r>
  </si>
  <si>
    <r>
      <rPr>
        <sz val="8"/>
        <color rgb="FF000000"/>
        <rFont val="宋体"/>
        <charset val="134"/>
      </rPr>
      <t>605-1-2-2</t>
    </r>
  </si>
  <si>
    <r>
      <rPr>
        <sz val="8"/>
        <color rgb="FF000000"/>
        <rFont val="宋体"/>
        <charset val="134"/>
      </rPr>
      <t>4mm厚（混凝土路面）</t>
    </r>
  </si>
  <si>
    <r>
      <rPr>
        <sz val="8"/>
        <color rgb="FF000000"/>
        <rFont val="Arial Narrow"/>
        <charset val="134"/>
      </rPr>
      <t>184.280</t>
    </r>
  </si>
  <si>
    <t>202-3-4</t>
  </si>
  <si>
    <t>拆除标志、标牌</t>
  </si>
  <si>
    <t>座</t>
  </si>
  <si>
    <t>清单  第700章  合计   人民币</t>
  </si>
  <si>
    <t>433189.36元</t>
  </si>
  <si>
    <r>
      <rPr>
        <b/>
        <sz val="18"/>
        <color rgb="FF000000"/>
        <rFont val="宋体"/>
        <charset val="134"/>
      </rPr>
      <t>分项清单</t>
    </r>
  </si>
  <si>
    <r>
      <rPr>
        <sz val="8"/>
        <color rgb="FF000000"/>
        <rFont val="宋体"/>
        <charset val="134"/>
      </rPr>
      <t>共 8 页</t>
    </r>
  </si>
  <si>
    <r>
      <rPr>
        <sz val="8"/>
        <color rgb="FF000000"/>
        <rFont val="宋体"/>
        <charset val="134"/>
      </rPr>
      <t>招清单3表</t>
    </r>
  </si>
  <si>
    <r>
      <rPr>
        <b/>
        <sz val="8"/>
        <color rgb="FF000000"/>
        <rFont val="宋体"/>
        <charset val="134"/>
      </rPr>
      <t>工程或费用编码</t>
    </r>
  </si>
  <si>
    <r>
      <rPr>
        <b/>
        <sz val="8"/>
        <color rgb="FF000000"/>
        <rFont val="宋体"/>
        <charset val="134"/>
      </rPr>
      <t>工程或费用名称（或清单子目名称）</t>
    </r>
  </si>
  <si>
    <r>
      <rPr>
        <b/>
        <sz val="8"/>
        <color rgb="FF000000"/>
        <rFont val="宋体"/>
        <charset val="134"/>
      </rPr>
      <t>单位</t>
    </r>
  </si>
  <si>
    <r>
      <rPr>
        <b/>
        <sz val="8"/>
        <color rgb="FF000000"/>
        <rFont val="宋体"/>
        <charset val="134"/>
      </rPr>
      <t>数量1</t>
    </r>
  </si>
  <si>
    <r>
      <rPr>
        <b/>
        <sz val="8"/>
        <color rgb="FF000000"/>
        <rFont val="宋体"/>
        <charset val="134"/>
      </rPr>
      <t>数量2</t>
    </r>
  </si>
  <si>
    <r>
      <rPr>
        <b/>
        <sz val="8"/>
        <color rgb="FF000000"/>
        <rFont val="宋体"/>
        <charset val="134"/>
      </rPr>
      <t>单价1（元）</t>
    </r>
  </si>
  <si>
    <r>
      <rPr>
        <b/>
        <sz val="8"/>
        <color rgb="FF000000"/>
        <rFont val="宋体"/>
        <charset val="134"/>
      </rPr>
      <t>单价2（元）</t>
    </r>
  </si>
  <si>
    <r>
      <rPr>
        <b/>
        <sz val="8"/>
        <color rgb="FF000000"/>
        <rFont val="宋体"/>
        <charset val="134"/>
      </rPr>
      <t>各项费用比例（%）</t>
    </r>
  </si>
  <si>
    <r>
      <rPr>
        <b/>
        <sz val="8"/>
        <color rgb="FF000000"/>
        <rFont val="宋体"/>
        <charset val="134"/>
      </rPr>
      <t>备注</t>
    </r>
  </si>
  <si>
    <r>
      <rPr>
        <sz val="8"/>
        <color rgb="FF000000"/>
        <rFont val="宋体"/>
        <charset val="134"/>
      </rPr>
      <t>第一部分 建筑安装工程费</t>
    </r>
  </si>
  <si>
    <r>
      <rPr>
        <sz val="8"/>
        <color rgb="FF000000"/>
        <rFont val="宋体"/>
        <charset val="134"/>
      </rPr>
      <t>公路公里</t>
    </r>
  </si>
  <si>
    <r>
      <rPr>
        <sz val="8"/>
        <color rgb="FF000000"/>
        <rFont val="Arial Narrow"/>
        <charset val="134"/>
      </rPr>
      <t>3.635</t>
    </r>
  </si>
  <si>
    <r>
      <rPr>
        <sz val="8"/>
        <color rgb="FF000000"/>
        <rFont val="宋体"/>
        <charset val="134"/>
      </rPr>
      <t>指建设项目路线总长度（主线长度）</t>
    </r>
  </si>
  <si>
    <r>
      <rPr>
        <sz val="8"/>
        <color rgb="FF000000"/>
        <rFont val="宋体"/>
        <charset val="134"/>
      </rPr>
      <t>临时工程</t>
    </r>
  </si>
  <si>
    <r>
      <rPr>
        <sz val="8"/>
        <color rgb="FF000000"/>
        <rFont val="宋体"/>
        <charset val="134"/>
      </rPr>
      <t>GD10104</t>
    </r>
  </si>
  <si>
    <r>
      <rPr>
        <sz val="8"/>
        <color rgb="FF000000"/>
        <rFont val="宋体"/>
        <charset val="134"/>
      </rPr>
      <t>其他临时工程</t>
    </r>
  </si>
  <si>
    <r>
      <rPr>
        <sz val="8"/>
        <color rgb="FF000000"/>
        <rFont val="宋体"/>
        <charset val="134"/>
      </rPr>
      <t>GD1010401</t>
    </r>
  </si>
  <si>
    <r>
      <rPr>
        <sz val="8"/>
        <color rgb="FF000000"/>
        <rFont val="宋体"/>
        <charset val="134"/>
      </rPr>
      <t>临时供电及电信设施</t>
    </r>
  </si>
  <si>
    <r>
      <rPr>
        <sz val="8"/>
        <color rgb="FF000000"/>
        <rFont val="宋体"/>
        <charset val="134"/>
      </rPr>
      <t>GD1010402</t>
    </r>
  </si>
  <si>
    <r>
      <rPr>
        <sz val="8"/>
        <color rgb="FF000000"/>
        <rFont val="宋体"/>
        <charset val="134"/>
      </rPr>
      <t>拌和及预制场设施安拆</t>
    </r>
  </si>
  <si>
    <r>
      <rPr>
        <sz val="8"/>
        <color rgb="FF000000"/>
        <rFont val="宋体"/>
        <charset val="134"/>
      </rPr>
      <t>路基工程</t>
    </r>
  </si>
  <si>
    <r>
      <rPr>
        <sz val="8"/>
        <color rgb="FF000000"/>
        <rFont val="宋体"/>
        <charset val="134"/>
      </rPr>
      <t>km</t>
    </r>
  </si>
  <si>
    <r>
      <rPr>
        <sz val="8"/>
        <color rgb="FF000000"/>
        <rFont val="宋体"/>
        <charset val="134"/>
      </rPr>
      <t>GD10201</t>
    </r>
  </si>
  <si>
    <r>
      <rPr>
        <sz val="8"/>
        <color rgb="FF000000"/>
        <rFont val="宋体"/>
        <charset val="134"/>
      </rPr>
      <t>LJ0102</t>
    </r>
  </si>
  <si>
    <r>
      <rPr>
        <sz val="8"/>
        <color rgb="FF000000"/>
        <rFont val="宋体"/>
        <charset val="134"/>
      </rPr>
      <t>m3/m2</t>
    </r>
  </si>
  <si>
    <r>
      <rPr>
        <sz val="8"/>
        <color rgb="FF000000"/>
        <rFont val="Arial Narrow"/>
        <charset val="134"/>
      </rPr>
      <t>331.470</t>
    </r>
  </si>
  <si>
    <r>
      <rPr>
        <sz val="8"/>
        <color rgb="FF000000"/>
        <rFont val="Arial Narrow"/>
        <charset val="134"/>
      </rPr>
      <t>1603.500</t>
    </r>
  </si>
  <si>
    <r>
      <rPr>
        <sz val="8"/>
        <color rgb="FF000000"/>
        <rFont val="宋体"/>
        <charset val="134"/>
      </rPr>
      <t>LJ010201</t>
    </r>
  </si>
  <si>
    <r>
      <rPr>
        <sz val="8"/>
        <color rgb="FF000000"/>
        <rFont val="宋体"/>
        <charset val="134"/>
      </rPr>
      <t>挖除水泥混凝土面层</t>
    </r>
  </si>
  <si>
    <r>
      <rPr>
        <sz val="8"/>
        <color rgb="FF000000"/>
        <rFont val="宋体"/>
        <charset val="134"/>
      </rPr>
      <t>LJ01020102</t>
    </r>
  </si>
  <si>
    <r>
      <rPr>
        <sz val="8"/>
        <color rgb="FF000000"/>
        <rFont val="Arial Narrow"/>
        <charset val="134"/>
      </rPr>
      <t>535.500</t>
    </r>
  </si>
  <si>
    <r>
      <rPr>
        <sz val="8"/>
        <color rgb="FF000000"/>
        <rFont val="宋体"/>
        <charset val="134"/>
      </rPr>
      <t>LJ01020103</t>
    </r>
  </si>
  <si>
    <r>
      <rPr>
        <sz val="8"/>
        <color rgb="FF000000"/>
        <rFont val="Arial Narrow"/>
        <charset val="134"/>
      </rPr>
      <t>1068.000</t>
    </r>
  </si>
  <si>
    <r>
      <rPr>
        <sz val="8"/>
        <color rgb="FF000000"/>
        <rFont val="宋体"/>
        <charset val="134"/>
      </rPr>
      <t>LJ0103</t>
    </r>
  </si>
  <si>
    <r>
      <rPr>
        <sz val="8"/>
        <color rgb="FF000000"/>
        <rFont val="宋体"/>
        <charset val="134"/>
      </rPr>
      <t>拆除旧建筑物、构筑物</t>
    </r>
  </si>
  <si>
    <r>
      <rPr>
        <sz val="8"/>
        <color rgb="FF000000"/>
        <rFont val="宋体"/>
        <charset val="134"/>
      </rPr>
      <t>LJ010303</t>
    </r>
  </si>
  <si>
    <r>
      <rPr>
        <sz val="8"/>
        <color rgb="FF000000"/>
        <rFont val="宋体"/>
        <charset val="134"/>
      </rPr>
      <t>拆除砖石及其他砌体</t>
    </r>
  </si>
  <si>
    <r>
      <rPr>
        <sz val="8"/>
        <color rgb="FF000000"/>
        <rFont val="宋体"/>
        <charset val="134"/>
      </rPr>
      <t>GD10202</t>
    </r>
  </si>
  <si>
    <r>
      <rPr>
        <sz val="8"/>
        <color rgb="FF000000"/>
        <rFont val="Arial Narrow"/>
        <charset val="134"/>
      </rPr>
      <t>4650.540</t>
    </r>
  </si>
  <si>
    <r>
      <rPr>
        <sz val="8"/>
        <color rgb="FF000000"/>
        <rFont val="宋体"/>
        <charset val="134"/>
      </rPr>
      <t>LJ0201</t>
    </r>
  </si>
  <si>
    <r>
      <rPr>
        <sz val="8"/>
        <color rgb="FF000000"/>
        <rFont val="Arial Narrow"/>
        <charset val="134"/>
      </rPr>
      <t>4185.490</t>
    </r>
  </si>
  <si>
    <r>
      <rPr>
        <sz val="8"/>
        <color rgb="FF000000"/>
        <rFont val="宋体"/>
        <charset val="134"/>
      </rPr>
      <t>GDLJ020101</t>
    </r>
  </si>
  <si>
    <r>
      <rPr>
        <sz val="8"/>
        <color rgb="FF000000"/>
        <rFont val="宋体"/>
        <charset val="134"/>
      </rPr>
      <t>利用土方开挖运</t>
    </r>
  </si>
  <si>
    <r>
      <rPr>
        <sz val="8"/>
        <color rgb="FF000000"/>
        <rFont val="Arial Narrow"/>
        <charset val="134"/>
      </rPr>
      <t>3487.910</t>
    </r>
  </si>
  <si>
    <r>
      <rPr>
        <sz val="8"/>
        <color rgb="FF000000"/>
        <rFont val="宋体"/>
        <charset val="134"/>
      </rPr>
      <t>GDLJ02010101</t>
    </r>
  </si>
  <si>
    <r>
      <rPr>
        <sz val="8"/>
        <color rgb="FF000000"/>
        <rFont val="宋体"/>
        <charset val="134"/>
      </rPr>
      <t>本桩利用土方</t>
    </r>
  </si>
  <si>
    <r>
      <rPr>
        <sz val="8"/>
        <color rgb="FF000000"/>
        <rFont val="宋体"/>
        <charset val="134"/>
      </rPr>
      <t>GDLJ02010102</t>
    </r>
  </si>
  <si>
    <r>
      <rPr>
        <sz val="8"/>
        <color rgb="FF000000"/>
        <rFont val="宋体"/>
        <charset val="134"/>
      </rPr>
      <t>远运利用土方</t>
    </r>
  </si>
  <si>
    <r>
      <rPr>
        <sz val="8"/>
        <color rgb="FF000000"/>
        <rFont val="宋体"/>
        <charset val="134"/>
      </rPr>
      <t>GDLJ020102</t>
    </r>
  </si>
  <si>
    <r>
      <rPr>
        <sz val="8"/>
        <color rgb="FF000000"/>
        <rFont val="宋体"/>
        <charset val="134"/>
      </rPr>
      <t>弃土方开挖运</t>
    </r>
  </si>
  <si>
    <r>
      <rPr>
        <sz val="8"/>
        <color rgb="FF000000"/>
        <rFont val="宋体"/>
        <charset val="134"/>
      </rPr>
      <t>LJ0202</t>
    </r>
  </si>
  <si>
    <r>
      <rPr>
        <sz val="8"/>
        <color rgb="FF000000"/>
        <rFont val="宋体"/>
        <charset val="134"/>
      </rPr>
      <t>挖石方</t>
    </r>
  </si>
  <si>
    <r>
      <rPr>
        <sz val="8"/>
        <color rgb="FF000000"/>
        <rFont val="Arial Narrow"/>
        <charset val="134"/>
      </rPr>
      <t>465.060</t>
    </r>
  </si>
  <si>
    <r>
      <rPr>
        <sz val="8"/>
        <color rgb="FF000000"/>
        <rFont val="宋体"/>
        <charset val="134"/>
      </rPr>
      <t>GDLJ020201</t>
    </r>
  </si>
  <si>
    <r>
      <rPr>
        <sz val="8"/>
        <color rgb="FF000000"/>
        <rFont val="宋体"/>
        <charset val="134"/>
      </rPr>
      <t>利用石方开挖运</t>
    </r>
  </si>
  <si>
    <r>
      <rPr>
        <sz val="8"/>
        <color rgb="FF000000"/>
        <rFont val="Arial Narrow"/>
        <charset val="134"/>
      </rPr>
      <t>465.051</t>
    </r>
  </si>
  <si>
    <r>
      <rPr>
        <sz val="8"/>
        <color rgb="FF000000"/>
        <rFont val="宋体"/>
        <charset val="134"/>
      </rPr>
      <t>第 2 页</t>
    </r>
  </si>
  <si>
    <r>
      <rPr>
        <sz val="8"/>
        <color rgb="FF000000"/>
        <rFont val="宋体"/>
        <charset val="134"/>
      </rPr>
      <t>GDLJ02020101</t>
    </r>
  </si>
  <si>
    <r>
      <rPr>
        <sz val="8"/>
        <color rgb="FF000000"/>
        <rFont val="宋体"/>
        <charset val="134"/>
      </rPr>
      <t>本桩利用石方</t>
    </r>
  </si>
  <si>
    <r>
      <rPr>
        <sz val="8"/>
        <color rgb="FF000000"/>
        <rFont val="宋体"/>
        <charset val="134"/>
      </rPr>
      <t>GDLJ02020102</t>
    </r>
  </si>
  <si>
    <r>
      <rPr>
        <sz val="8"/>
        <color rgb="FF000000"/>
        <rFont val="宋体"/>
        <charset val="134"/>
      </rPr>
      <t>远运利用石方</t>
    </r>
  </si>
  <si>
    <r>
      <rPr>
        <sz val="8"/>
        <color rgb="FF000000"/>
        <rFont val="宋体"/>
        <charset val="134"/>
      </rPr>
      <t>GD10203</t>
    </r>
  </si>
  <si>
    <r>
      <rPr>
        <sz val="8"/>
        <color rgb="FF000000"/>
        <rFont val="宋体"/>
        <charset val="134"/>
      </rPr>
      <t>路基填方</t>
    </r>
  </si>
  <si>
    <r>
      <rPr>
        <sz val="8"/>
        <color rgb="FF000000"/>
        <rFont val="Arial Narrow"/>
        <charset val="134"/>
      </rPr>
      <t>4239.320</t>
    </r>
  </si>
  <si>
    <r>
      <rPr>
        <sz val="8"/>
        <color rgb="FF000000"/>
        <rFont val="宋体"/>
        <charset val="134"/>
      </rPr>
      <t>LJ0301</t>
    </r>
  </si>
  <si>
    <r>
      <rPr>
        <sz val="8"/>
        <color rgb="FF000000"/>
        <rFont val="宋体"/>
        <charset val="134"/>
      </rPr>
      <t>利用土方填筑</t>
    </r>
  </si>
  <si>
    <r>
      <rPr>
        <sz val="8"/>
        <color rgb="FF000000"/>
        <rFont val="宋体"/>
        <charset val="134"/>
      </rPr>
      <t>LJ0302</t>
    </r>
  </si>
  <si>
    <r>
      <rPr>
        <sz val="8"/>
        <color rgb="FF000000"/>
        <rFont val="宋体"/>
        <charset val="134"/>
      </rPr>
      <t>借土方填筑</t>
    </r>
  </si>
  <si>
    <r>
      <rPr>
        <sz val="8"/>
        <color rgb="FF000000"/>
        <rFont val="宋体"/>
        <charset val="134"/>
      </rPr>
      <t>LJ0303</t>
    </r>
  </si>
  <si>
    <r>
      <rPr>
        <sz val="8"/>
        <color rgb="FF000000"/>
        <rFont val="宋体"/>
        <charset val="134"/>
      </rPr>
      <t>利用石方填筑</t>
    </r>
  </si>
  <si>
    <r>
      <rPr>
        <sz val="8"/>
        <color rgb="FF000000"/>
        <rFont val="宋体"/>
        <charset val="134"/>
      </rPr>
      <t>GD10204</t>
    </r>
  </si>
  <si>
    <r>
      <rPr>
        <sz val="8"/>
        <color rgb="FF000000"/>
        <rFont val="Arial Narrow"/>
        <charset val="134"/>
      </rPr>
      <t>190.580</t>
    </r>
  </si>
  <si>
    <r>
      <rPr>
        <sz val="8"/>
        <color rgb="FF000000"/>
        <rFont val="宋体"/>
        <charset val="134"/>
      </rPr>
      <t>LJ0402</t>
    </r>
  </si>
  <si>
    <r>
      <rPr>
        <sz val="8"/>
        <color rgb="FF000000"/>
        <rFont val="宋体"/>
        <charset val="134"/>
      </rPr>
      <t>挡墙墙背回填</t>
    </r>
  </si>
  <si>
    <r>
      <rPr>
        <sz val="8"/>
        <color rgb="FF000000"/>
        <rFont val="Arial Narrow"/>
        <charset val="134"/>
      </rPr>
      <t>14.080</t>
    </r>
  </si>
  <si>
    <r>
      <rPr>
        <sz val="8"/>
        <color rgb="FF000000"/>
        <rFont val="宋体"/>
        <charset val="134"/>
      </rPr>
      <t>LJ0403</t>
    </r>
  </si>
  <si>
    <r>
      <rPr>
        <sz val="8"/>
        <color rgb="FF000000"/>
        <rFont val="宋体"/>
        <charset val="134"/>
      </rPr>
      <t>桥涵台背回填</t>
    </r>
  </si>
  <si>
    <r>
      <rPr>
        <sz val="8"/>
        <color rgb="FF000000"/>
        <rFont val="Arial Narrow"/>
        <charset val="134"/>
      </rPr>
      <t>176.500</t>
    </r>
  </si>
  <si>
    <r>
      <rPr>
        <sz val="8"/>
        <color rgb="FF000000"/>
        <rFont val="宋体"/>
        <charset val="134"/>
      </rPr>
      <t>GD10205</t>
    </r>
  </si>
  <si>
    <r>
      <rPr>
        <sz val="8"/>
        <color rgb="FF000000"/>
        <rFont val="宋体"/>
        <charset val="134"/>
      </rPr>
      <t>特殊路基处理</t>
    </r>
  </si>
  <si>
    <r>
      <rPr>
        <sz val="8"/>
        <color rgb="FF000000"/>
        <rFont val="宋体"/>
        <charset val="134"/>
      </rPr>
      <t>GD1020501</t>
    </r>
  </si>
  <si>
    <r>
      <rPr>
        <sz val="8"/>
        <color rgb="FF000000"/>
        <rFont val="宋体"/>
        <charset val="134"/>
      </rPr>
      <t>软土地区路基处理</t>
    </r>
  </si>
  <si>
    <r>
      <rPr>
        <sz val="8"/>
        <color rgb="FF000000"/>
        <rFont val="宋体"/>
        <charset val="134"/>
      </rPr>
      <t>GD102050101</t>
    </r>
  </si>
  <si>
    <r>
      <rPr>
        <sz val="8"/>
        <color rgb="FF000000"/>
        <rFont val="宋体"/>
        <charset val="134"/>
      </rPr>
      <t>清除换填处理</t>
    </r>
  </si>
  <si>
    <r>
      <rPr>
        <sz val="8"/>
        <color rgb="FF000000"/>
        <rFont val="Arial Narrow"/>
        <charset val="134"/>
      </rPr>
      <t>6371.000</t>
    </r>
  </si>
  <si>
    <r>
      <rPr>
        <sz val="8"/>
        <color rgb="FF000000"/>
        <rFont val="Arial Narrow"/>
        <charset val="134"/>
      </rPr>
      <t>8132.500</t>
    </r>
  </si>
  <si>
    <r>
      <rPr>
        <sz val="8"/>
        <color rgb="FF000000"/>
        <rFont val="宋体"/>
        <charset val="134"/>
      </rPr>
      <t>GLJ050116</t>
    </r>
  </si>
  <si>
    <r>
      <rPr>
        <sz val="8"/>
        <color rgb="FF000000"/>
        <rFont val="宋体"/>
        <charset val="134"/>
      </rPr>
      <t>挖填材料</t>
    </r>
  </si>
  <si>
    <r>
      <rPr>
        <sz val="8"/>
        <color rgb="FF000000"/>
        <rFont val="宋体"/>
        <charset val="134"/>
      </rPr>
      <t>GD10206</t>
    </r>
  </si>
  <si>
    <r>
      <rPr>
        <sz val="8"/>
        <color rgb="FF000000"/>
        <rFont val="宋体"/>
        <charset val="134"/>
      </rPr>
      <t>排水工程</t>
    </r>
  </si>
  <si>
    <r>
      <rPr>
        <sz val="8"/>
        <color rgb="FF000000"/>
        <rFont val="宋体"/>
        <charset val="134"/>
      </rPr>
      <t>LJ0602</t>
    </r>
  </si>
  <si>
    <r>
      <rPr>
        <sz val="8"/>
        <color rgb="FF000000"/>
        <rFont val="宋体"/>
        <charset val="134"/>
      </rPr>
      <t>m3/m</t>
    </r>
  </si>
  <si>
    <r>
      <rPr>
        <sz val="8"/>
        <color rgb="FF000000"/>
        <rFont val="Arial Narrow"/>
        <charset val="134"/>
      </rPr>
      <t>2803.000</t>
    </r>
  </si>
  <si>
    <r>
      <rPr>
        <sz val="8"/>
        <color rgb="FF000000"/>
        <rFont val="宋体"/>
        <charset val="134"/>
      </rPr>
      <t>LJ060201</t>
    </r>
  </si>
  <si>
    <r>
      <rPr>
        <sz val="8"/>
        <color rgb="FF000000"/>
        <rFont val="宋体"/>
        <charset val="134"/>
      </rPr>
      <t>LJ0607</t>
    </r>
  </si>
  <si>
    <r>
      <rPr>
        <sz val="8"/>
        <color rgb="FF000000"/>
        <rFont val="宋体"/>
        <charset val="134"/>
      </rPr>
      <t>其他排水工程</t>
    </r>
  </si>
  <si>
    <r>
      <rPr>
        <sz val="8"/>
        <color rgb="FF000000"/>
        <rFont val="宋体"/>
        <charset val="134"/>
      </rPr>
      <t>GDLJ060702</t>
    </r>
  </si>
  <si>
    <r>
      <rPr>
        <sz val="8"/>
        <color rgb="FF000000"/>
        <rFont val="宋体"/>
        <charset val="134"/>
      </rPr>
      <t>排水构造物（DN400波纹管）</t>
    </r>
  </si>
  <si>
    <r>
      <rPr>
        <sz val="8"/>
        <color rgb="FF000000"/>
        <rFont val="宋体"/>
        <charset val="134"/>
      </rPr>
      <t>座</t>
    </r>
  </si>
  <si>
    <r>
      <rPr>
        <sz val="8"/>
        <color rgb="FF000000"/>
        <rFont val="宋体"/>
        <charset val="134"/>
      </rPr>
      <t>GD10207</t>
    </r>
  </si>
  <si>
    <r>
      <rPr>
        <sz val="8"/>
        <color rgb="FF000000"/>
        <rFont val="宋体"/>
        <charset val="134"/>
      </rPr>
      <t>路基防护与加固工程</t>
    </r>
  </si>
  <si>
    <r>
      <rPr>
        <sz val="8"/>
        <color rgb="FF000000"/>
        <rFont val="宋体"/>
        <charset val="134"/>
      </rPr>
      <t>GD1020701</t>
    </r>
  </si>
  <si>
    <r>
      <rPr>
        <sz val="8"/>
        <color rgb="FF000000"/>
        <rFont val="宋体"/>
        <charset val="134"/>
      </rPr>
      <t>一般边坡防护与加固</t>
    </r>
  </si>
  <si>
    <r>
      <rPr>
        <sz val="8"/>
        <color rgb="FF000000"/>
        <rFont val="宋体"/>
        <charset val="134"/>
      </rPr>
      <t>GLJ0704</t>
    </r>
  </si>
  <si>
    <r>
      <rPr>
        <sz val="8"/>
        <color rgb="FF000000"/>
        <rFont val="Arial Narrow"/>
        <charset val="134"/>
      </rPr>
      <t>32.000</t>
    </r>
  </si>
  <si>
    <r>
      <rPr>
        <sz val="8"/>
        <color rgb="FF000000"/>
        <rFont val="宋体"/>
        <charset val="134"/>
      </rPr>
      <t>GLJ070401</t>
    </r>
  </si>
  <si>
    <r>
      <rPr>
        <sz val="8"/>
        <color rgb="FF000000"/>
        <rFont val="宋体"/>
        <charset val="134"/>
      </rPr>
      <t>重力式挡土墙</t>
    </r>
  </si>
  <si>
    <r>
      <rPr>
        <sz val="8"/>
        <color rgb="FF000000"/>
        <rFont val="Arial Narrow"/>
        <charset val="134"/>
      </rPr>
      <t>30.850</t>
    </r>
  </si>
  <si>
    <r>
      <rPr>
        <sz val="8"/>
        <color rgb="FF000000"/>
        <rFont val="宋体"/>
        <charset val="134"/>
      </rPr>
      <t>GLJ07040101</t>
    </r>
  </si>
  <si>
    <r>
      <rPr>
        <sz val="8"/>
        <color rgb="FF000000"/>
        <rFont val="宋体"/>
        <charset val="134"/>
      </rPr>
      <t>路肩墙</t>
    </r>
  </si>
  <si>
    <r>
      <rPr>
        <sz val="8"/>
        <color rgb="FF000000"/>
        <rFont val="Arial Narrow"/>
        <charset val="134"/>
      </rPr>
      <t>11.200</t>
    </r>
  </si>
  <si>
    <r>
      <rPr>
        <sz val="8"/>
        <color rgb="FF000000"/>
        <rFont val="Arial Narrow"/>
        <charset val="134"/>
      </rPr>
      <t>7.000</t>
    </r>
  </si>
  <si>
    <r>
      <rPr>
        <sz val="8"/>
        <color rgb="FF000000"/>
        <rFont val="宋体"/>
        <charset val="134"/>
      </rPr>
      <t>GLJ07040102</t>
    </r>
  </si>
  <si>
    <r>
      <rPr>
        <sz val="8"/>
        <color rgb="FF000000"/>
        <rFont val="宋体"/>
        <charset val="134"/>
      </rPr>
      <t>矮墙</t>
    </r>
  </si>
  <si>
    <r>
      <rPr>
        <sz val="8"/>
        <color rgb="FF000000"/>
        <rFont val="Arial Narrow"/>
        <charset val="134"/>
      </rPr>
      <t>25.000</t>
    </r>
  </si>
  <si>
    <r>
      <rPr>
        <sz val="8"/>
        <color rgb="FF000000"/>
        <rFont val="宋体"/>
        <charset val="134"/>
      </rPr>
      <t>GD10208</t>
    </r>
  </si>
  <si>
    <r>
      <rPr>
        <sz val="8"/>
        <color rgb="FF000000"/>
        <rFont val="宋体"/>
        <charset val="134"/>
      </rPr>
      <t>路基其他工程</t>
    </r>
  </si>
  <si>
    <r>
      <rPr>
        <sz val="8"/>
        <color rgb="FF000000"/>
        <rFont val="宋体"/>
        <charset val="134"/>
      </rPr>
      <t>GDLJ0801</t>
    </r>
  </si>
  <si>
    <r>
      <rPr>
        <sz val="8"/>
        <color rgb="FF000000"/>
        <rFont val="宋体"/>
        <charset val="134"/>
      </rPr>
      <t>整修路基</t>
    </r>
  </si>
  <si>
    <r>
      <rPr>
        <sz val="8"/>
        <color rgb="FF000000"/>
        <rFont val="宋体"/>
        <charset val="134"/>
      </rPr>
      <t>路面工程</t>
    </r>
  </si>
  <si>
    <r>
      <rPr>
        <sz val="8"/>
        <color rgb="FF000000"/>
        <rFont val="宋体"/>
        <charset val="134"/>
      </rPr>
      <t>GD10302</t>
    </r>
  </si>
  <si>
    <r>
      <rPr>
        <sz val="8"/>
        <color rgb="FF000000"/>
        <rFont val="宋体"/>
        <charset val="134"/>
      </rPr>
      <t>水泥混凝土路面</t>
    </r>
  </si>
  <si>
    <r>
      <rPr>
        <sz val="8"/>
        <color rgb="FF000000"/>
        <rFont val="Arial Narrow"/>
        <charset val="134"/>
      </rPr>
      <t>20359.500</t>
    </r>
  </si>
  <si>
    <r>
      <rPr>
        <sz val="8"/>
        <color rgb="FF000000"/>
        <rFont val="宋体"/>
        <charset val="134"/>
      </rPr>
      <t>GDLM01</t>
    </r>
  </si>
  <si>
    <r>
      <rPr>
        <sz val="8"/>
        <color rgb="FF000000"/>
        <rFont val="宋体"/>
        <charset val="134"/>
      </rPr>
      <t>路面垫层</t>
    </r>
  </si>
  <si>
    <r>
      <rPr>
        <sz val="8"/>
        <color rgb="FF000000"/>
        <rFont val="Arial Narrow"/>
        <charset val="134"/>
      </rPr>
      <t>14326.000</t>
    </r>
  </si>
  <si>
    <r>
      <rPr>
        <sz val="8"/>
        <color rgb="FF000000"/>
        <rFont val="宋体"/>
        <charset val="134"/>
      </rPr>
      <t>GDLM0101</t>
    </r>
  </si>
  <si>
    <r>
      <rPr>
        <sz val="8"/>
        <color rgb="FF000000"/>
        <rFont val="宋体"/>
        <charset val="134"/>
      </rPr>
      <t>GDLM010102</t>
    </r>
  </si>
  <si>
    <r>
      <rPr>
        <sz val="8"/>
        <color rgb="FF000000"/>
        <rFont val="Arial Narrow"/>
        <charset val="134"/>
      </rPr>
      <t>13928.000</t>
    </r>
  </si>
  <si>
    <r>
      <rPr>
        <sz val="8"/>
        <color rgb="FF000000"/>
        <rFont val="宋体"/>
        <charset val="134"/>
      </rPr>
      <t>GDLM010103</t>
    </r>
  </si>
  <si>
    <r>
      <rPr>
        <sz val="8"/>
        <color rgb="FF000000"/>
        <rFont val="宋体"/>
        <charset val="134"/>
      </rPr>
      <t>GDLM03</t>
    </r>
  </si>
  <si>
    <r>
      <rPr>
        <sz val="8"/>
        <color rgb="FF000000"/>
        <rFont val="宋体"/>
        <charset val="134"/>
      </rPr>
      <t>路面基层</t>
    </r>
  </si>
  <si>
    <r>
      <rPr>
        <sz val="8"/>
        <color rgb="FF000000"/>
        <rFont val="Arial Narrow"/>
        <charset val="134"/>
      </rPr>
      <t>30110.000</t>
    </r>
  </si>
  <si>
    <r>
      <rPr>
        <sz val="8"/>
        <color rgb="FF000000"/>
        <rFont val="宋体"/>
        <charset val="134"/>
      </rPr>
      <t>GDLM0302</t>
    </r>
  </si>
  <si>
    <r>
      <rPr>
        <sz val="8"/>
        <color rgb="FF000000"/>
        <rFont val="宋体"/>
        <charset val="134"/>
      </rPr>
      <t>水泥稳定类基层</t>
    </r>
  </si>
  <si>
    <r>
      <rPr>
        <sz val="8"/>
        <color rgb="FF000000"/>
        <rFont val="宋体"/>
        <charset val="134"/>
      </rPr>
      <t>GDLM04</t>
    </r>
  </si>
  <si>
    <r>
      <rPr>
        <sz val="8"/>
        <color rgb="FF000000"/>
        <rFont val="宋体"/>
        <charset val="134"/>
      </rPr>
      <t>透层、黏层、封层</t>
    </r>
  </si>
  <si>
    <r>
      <rPr>
        <sz val="8"/>
        <color rgb="FF000000"/>
        <rFont val="宋体"/>
        <charset val="134"/>
      </rPr>
      <t>GDLM0403</t>
    </r>
  </si>
  <si>
    <r>
      <rPr>
        <sz val="8"/>
        <color rgb="FF000000"/>
        <rFont val="宋体"/>
        <charset val="134"/>
      </rPr>
      <t>GDLM040302</t>
    </r>
  </si>
  <si>
    <r>
      <rPr>
        <sz val="8"/>
        <color rgb="FF000000"/>
        <rFont val="宋体"/>
        <charset val="134"/>
      </rPr>
      <t>GDLM05</t>
    </r>
  </si>
  <si>
    <r>
      <rPr>
        <sz val="8"/>
        <color rgb="FF000000"/>
        <rFont val="宋体"/>
        <charset val="134"/>
      </rPr>
      <t>路面面层</t>
    </r>
  </si>
  <si>
    <r>
      <rPr>
        <sz val="8"/>
        <color rgb="FF000000"/>
        <rFont val="宋体"/>
        <charset val="134"/>
      </rPr>
      <t>GDLM0502</t>
    </r>
  </si>
  <si>
    <r>
      <rPr>
        <sz val="8"/>
        <color rgb="FF000000"/>
        <rFont val="宋体"/>
        <charset val="134"/>
      </rPr>
      <t>水泥混凝土面层</t>
    </r>
  </si>
  <si>
    <r>
      <rPr>
        <sz val="8"/>
        <color rgb="FF000000"/>
        <rFont val="宋体"/>
        <charset val="134"/>
      </rPr>
      <t>GDLM050201</t>
    </r>
  </si>
  <si>
    <r>
      <rPr>
        <sz val="8"/>
        <color rgb="FF000000"/>
        <rFont val="宋体"/>
        <charset val="134"/>
      </rPr>
      <t>水泥混凝土</t>
    </r>
  </si>
  <si>
    <r>
      <rPr>
        <sz val="8"/>
        <color rgb="FF000000"/>
        <rFont val="宋体"/>
        <charset val="134"/>
      </rPr>
      <t>GDLM05020102</t>
    </r>
  </si>
  <si>
    <r>
      <rPr>
        <sz val="8"/>
        <color rgb="FF000000"/>
        <rFont val="Arial Narrow"/>
        <charset val="134"/>
      </rPr>
      <t>841.500</t>
    </r>
  </si>
  <si>
    <r>
      <rPr>
        <sz val="8"/>
        <color rgb="FF000000"/>
        <rFont val="宋体"/>
        <charset val="134"/>
      </rPr>
      <t>GDLM05020103</t>
    </r>
  </si>
  <si>
    <r>
      <rPr>
        <sz val="8"/>
        <color rgb="FF000000"/>
        <rFont val="宋体"/>
        <charset val="134"/>
      </rPr>
      <t>GDLM050202</t>
    </r>
  </si>
  <si>
    <r>
      <rPr>
        <sz val="8"/>
        <color rgb="FF000000"/>
        <rFont val="宋体"/>
        <charset val="134"/>
      </rPr>
      <t>钢筋</t>
    </r>
  </si>
  <si>
    <r>
      <rPr>
        <sz val="8"/>
        <color rgb="FF000000"/>
        <rFont val="宋体"/>
        <charset val="134"/>
      </rPr>
      <t>t</t>
    </r>
  </si>
  <si>
    <r>
      <rPr>
        <sz val="8"/>
        <color rgb="FF000000"/>
        <rFont val="Arial Narrow"/>
        <charset val="134"/>
      </rPr>
      <t>43.479</t>
    </r>
  </si>
  <si>
    <r>
      <rPr>
        <sz val="8"/>
        <color rgb="FF000000"/>
        <rFont val="宋体"/>
        <charset val="134"/>
      </rPr>
      <t>GDLM05020201</t>
    </r>
  </si>
  <si>
    <r>
      <rPr>
        <sz val="8"/>
        <color rgb="FF000000"/>
        <rFont val="Arial Narrow"/>
        <charset val="134"/>
      </rPr>
      <t>42.895</t>
    </r>
  </si>
  <si>
    <r>
      <rPr>
        <sz val="8"/>
        <color rgb="FF000000"/>
        <rFont val="宋体"/>
        <charset val="134"/>
      </rPr>
      <t>GDLM05020202</t>
    </r>
  </si>
  <si>
    <r>
      <rPr>
        <sz val="8"/>
        <color rgb="FF000000"/>
        <rFont val="Arial Narrow"/>
        <charset val="134"/>
      </rPr>
      <t>0.584</t>
    </r>
  </si>
  <si>
    <r>
      <rPr>
        <sz val="8"/>
        <color rgb="FF000000"/>
        <rFont val="宋体"/>
        <charset val="134"/>
      </rPr>
      <t>GD10303</t>
    </r>
  </si>
  <si>
    <r>
      <rPr>
        <sz val="8"/>
        <color rgb="FF000000"/>
        <rFont val="宋体"/>
        <charset val="134"/>
      </rPr>
      <t>其他路面</t>
    </r>
  </si>
  <si>
    <r>
      <rPr>
        <sz val="8"/>
        <color rgb="FF000000"/>
        <rFont val="宋体"/>
        <charset val="134"/>
      </rPr>
      <t>GD1030302</t>
    </r>
  </si>
  <si>
    <r>
      <rPr>
        <sz val="8"/>
        <color rgb="FF000000"/>
        <rFont val="宋体"/>
        <charset val="134"/>
      </rPr>
      <t>挖土方(路面)</t>
    </r>
  </si>
  <si>
    <r>
      <rPr>
        <sz val="8"/>
        <color rgb="FF000000"/>
        <rFont val="Arial Narrow"/>
        <charset val="134"/>
      </rPr>
      <t>3418.770</t>
    </r>
  </si>
  <si>
    <r>
      <rPr>
        <sz val="8"/>
        <color rgb="FF000000"/>
        <rFont val="宋体"/>
        <charset val="134"/>
      </rPr>
      <t>GD10304</t>
    </r>
  </si>
  <si>
    <r>
      <rPr>
        <sz val="8"/>
        <color rgb="FF000000"/>
        <rFont val="宋体"/>
        <charset val="134"/>
      </rPr>
      <t>路槽、路肩及中央分隔带</t>
    </r>
  </si>
  <si>
    <r>
      <rPr>
        <sz val="8"/>
        <color rgb="FF000000"/>
        <rFont val="宋体"/>
        <charset val="134"/>
      </rPr>
      <t>GDLM0602</t>
    </r>
  </si>
  <si>
    <r>
      <rPr>
        <sz val="8"/>
        <color rgb="FF000000"/>
        <rFont val="宋体"/>
        <charset val="134"/>
      </rPr>
      <t>路肩</t>
    </r>
  </si>
  <si>
    <r>
      <rPr>
        <sz val="8"/>
        <color rgb="FF000000"/>
        <rFont val="宋体"/>
        <charset val="134"/>
      </rPr>
      <t>GDLM060201</t>
    </r>
  </si>
  <si>
    <r>
      <rPr>
        <sz val="8"/>
        <color rgb="FF000000"/>
        <rFont val="宋体"/>
        <charset val="134"/>
      </rPr>
      <t>培路肩</t>
    </r>
  </si>
  <si>
    <r>
      <rPr>
        <sz val="8"/>
        <color rgb="FF000000"/>
        <rFont val="宋体"/>
        <charset val="134"/>
      </rPr>
      <t>GD10306</t>
    </r>
  </si>
  <si>
    <r>
      <rPr>
        <sz val="8"/>
        <color rgb="FF000000"/>
        <rFont val="宋体"/>
        <charset val="134"/>
      </rPr>
      <t>GDLM0805</t>
    </r>
  </si>
  <si>
    <r>
      <rPr>
        <sz val="8"/>
        <color rgb="FF000000"/>
        <rFont val="宋体"/>
        <charset val="134"/>
      </rPr>
      <t>GDLM0809</t>
    </r>
  </si>
  <si>
    <r>
      <rPr>
        <sz val="8"/>
        <color rgb="FF000000"/>
        <rFont val="宋体"/>
        <charset val="134"/>
      </rPr>
      <t>桥梁涵洞工程</t>
    </r>
  </si>
  <si>
    <r>
      <rPr>
        <sz val="8"/>
        <color rgb="FF000000"/>
        <rFont val="宋体"/>
        <charset val="134"/>
      </rPr>
      <t>10401</t>
    </r>
  </si>
  <si>
    <r>
      <rPr>
        <sz val="8"/>
        <color rgb="FF000000"/>
        <rFont val="宋体"/>
        <charset val="134"/>
      </rPr>
      <t>涵洞工程</t>
    </r>
  </si>
  <si>
    <r>
      <rPr>
        <sz val="8"/>
        <color rgb="FF000000"/>
        <rFont val="宋体"/>
        <charset val="134"/>
      </rPr>
      <t>m/道</t>
    </r>
  </si>
  <si>
    <r>
      <rPr>
        <sz val="8"/>
        <color rgb="FF000000"/>
        <rFont val="Arial Narrow"/>
        <charset val="134"/>
      </rPr>
      <t>33.500</t>
    </r>
  </si>
  <si>
    <r>
      <rPr>
        <sz val="8"/>
        <color rgb="FF000000"/>
        <rFont val="宋体"/>
        <charset val="134"/>
      </rPr>
      <t>GD1040101</t>
    </r>
  </si>
  <si>
    <r>
      <rPr>
        <sz val="8"/>
        <color rgb="FF000000"/>
        <rFont val="宋体"/>
        <charset val="134"/>
      </rPr>
      <t>管涵</t>
    </r>
  </si>
  <si>
    <r>
      <rPr>
        <sz val="8"/>
        <color rgb="FF000000"/>
        <rFont val="Arial Narrow"/>
        <charset val="134"/>
      </rPr>
      <t>18.000</t>
    </r>
  </si>
  <si>
    <r>
      <rPr>
        <sz val="8"/>
        <color rgb="FF000000"/>
        <rFont val="Arial Narrow"/>
        <charset val="134"/>
      </rPr>
      <t>115.360</t>
    </r>
  </si>
  <si>
    <r>
      <rPr>
        <sz val="8"/>
        <color rgb="FF000000"/>
        <rFont val="Arial Narrow"/>
        <charset val="134"/>
      </rPr>
      <t>6.620</t>
    </r>
  </si>
  <si>
    <r>
      <rPr>
        <sz val="8"/>
        <color rgb="FF000000"/>
        <rFont val="Arial Narrow"/>
        <charset val="134"/>
      </rPr>
      <t>5.260</t>
    </r>
  </si>
  <si>
    <r>
      <rPr>
        <sz val="8"/>
        <color rgb="FF000000"/>
        <rFont val="Arial Narrow"/>
        <charset val="134"/>
      </rPr>
      <t>2.520</t>
    </r>
  </si>
  <si>
    <r>
      <rPr>
        <sz val="8"/>
        <color rgb="FF000000"/>
        <rFont val="宋体"/>
        <charset val="134"/>
      </rPr>
      <t>207-13</t>
    </r>
  </si>
  <si>
    <r>
      <rPr>
        <sz val="8"/>
        <color rgb="FF000000"/>
        <rFont val="宋体"/>
        <charset val="134"/>
      </rPr>
      <t>跌水井</t>
    </r>
  </si>
  <si>
    <r>
      <rPr>
        <sz val="8"/>
        <color rgb="FF000000"/>
        <rFont val="Arial Narrow"/>
        <charset val="134"/>
      </rPr>
      <t>2.380</t>
    </r>
  </si>
  <si>
    <r>
      <rPr>
        <sz val="8"/>
        <color rgb="FF000000"/>
        <rFont val="宋体"/>
        <charset val="134"/>
      </rPr>
      <t>GD1040102</t>
    </r>
  </si>
  <si>
    <r>
      <rPr>
        <sz val="8"/>
        <color rgb="FF000000"/>
        <rFont val="宋体"/>
        <charset val="134"/>
      </rPr>
      <t>盖板涵</t>
    </r>
  </si>
  <si>
    <r>
      <rPr>
        <sz val="8"/>
        <color rgb="FF000000"/>
        <rFont val="Arial Narrow"/>
        <charset val="134"/>
      </rPr>
      <t>8.000</t>
    </r>
  </si>
  <si>
    <r>
      <rPr>
        <sz val="8"/>
        <color rgb="FF000000"/>
        <rFont val="Arial Narrow"/>
        <charset val="134"/>
      </rPr>
      <t>327.970</t>
    </r>
  </si>
  <si>
    <r>
      <rPr>
        <sz val="8"/>
        <color rgb="FF000000"/>
        <rFont val="Arial Narrow"/>
        <charset val="134"/>
      </rPr>
      <t>9.630</t>
    </r>
  </si>
  <si>
    <r>
      <rPr>
        <sz val="8"/>
        <color rgb="FF000000"/>
        <rFont val="Arial Narrow"/>
        <charset val="134"/>
      </rPr>
      <t>14.190</t>
    </r>
  </si>
  <si>
    <r>
      <rPr>
        <sz val="8"/>
        <color rgb="FF000000"/>
        <rFont val="Arial Narrow"/>
        <charset val="134"/>
      </rPr>
      <t>11.360</t>
    </r>
  </si>
  <si>
    <r>
      <rPr>
        <sz val="8"/>
        <color rgb="FF000000"/>
        <rFont val="宋体"/>
        <charset val="134"/>
      </rPr>
      <t>GD1040104</t>
    </r>
  </si>
  <si>
    <r>
      <rPr>
        <sz val="8"/>
        <color rgb="FF000000"/>
        <rFont val="宋体"/>
        <charset val="134"/>
      </rPr>
      <t>拱涵</t>
    </r>
  </si>
  <si>
    <r>
      <rPr>
        <sz val="8"/>
        <color rgb="FF000000"/>
        <rFont val="Arial Narrow"/>
        <charset val="134"/>
      </rPr>
      <t>7.500</t>
    </r>
  </si>
  <si>
    <r>
      <rPr>
        <sz val="8"/>
        <color rgb="FF000000"/>
        <rFont val="宋体"/>
        <charset val="134"/>
      </rPr>
      <t>GD104010401</t>
    </r>
  </si>
  <si>
    <r>
      <rPr>
        <sz val="8"/>
        <color rgb="FF000000"/>
        <rFont val="宋体"/>
        <charset val="134"/>
      </rPr>
      <t>跨径3.8m拱涵（维修）</t>
    </r>
  </si>
  <si>
    <r>
      <rPr>
        <sz val="8"/>
        <color rgb="FF000000"/>
        <rFont val="Arial Narrow"/>
        <charset val="134"/>
      </rPr>
      <t>2.820</t>
    </r>
  </si>
  <si>
    <r>
      <rPr>
        <sz val="8"/>
        <color rgb="FF000000"/>
        <rFont val="宋体"/>
        <charset val="134"/>
      </rPr>
      <t>106</t>
    </r>
  </si>
  <si>
    <r>
      <rPr>
        <sz val="8"/>
        <color rgb="FF000000"/>
        <rFont val="宋体"/>
        <charset val="134"/>
      </rPr>
      <t>交叉工程</t>
    </r>
  </si>
  <si>
    <r>
      <rPr>
        <sz val="8"/>
        <color rgb="FF000000"/>
        <rFont val="宋体"/>
        <charset val="134"/>
      </rPr>
      <t>处</t>
    </r>
  </si>
  <si>
    <r>
      <rPr>
        <sz val="8"/>
        <color rgb="FF000000"/>
        <rFont val="宋体"/>
        <charset val="134"/>
      </rPr>
      <t>10601</t>
    </r>
  </si>
  <si>
    <r>
      <rPr>
        <sz val="8"/>
        <color rgb="FF000000"/>
        <rFont val="宋体"/>
        <charset val="134"/>
      </rPr>
      <t>平面交叉</t>
    </r>
  </si>
  <si>
    <r>
      <rPr>
        <sz val="8"/>
        <color rgb="FF000000"/>
        <rFont val="宋体"/>
        <charset val="134"/>
      </rPr>
      <t>1060101</t>
    </r>
  </si>
  <si>
    <r>
      <rPr>
        <sz val="8"/>
        <color rgb="FF000000"/>
        <rFont val="宋体"/>
        <charset val="134"/>
      </rPr>
      <t>公路与等级公路平面交叉</t>
    </r>
  </si>
  <si>
    <r>
      <rPr>
        <sz val="8"/>
        <color rgb="FF000000"/>
        <rFont val="宋体"/>
        <charset val="134"/>
      </rPr>
      <t>LJ01</t>
    </r>
  </si>
  <si>
    <r>
      <rPr>
        <sz val="8"/>
        <color rgb="FF000000"/>
        <rFont val="Arial Narrow"/>
        <charset val="134"/>
      </rPr>
      <t>6.650</t>
    </r>
  </si>
  <si>
    <r>
      <rPr>
        <sz val="8"/>
        <color rgb="FF000000"/>
        <rFont val="宋体"/>
        <charset val="134"/>
      </rPr>
      <t>LJ01020101</t>
    </r>
  </si>
  <si>
    <r>
      <rPr>
        <sz val="8"/>
        <color rgb="FF000000"/>
        <rFont val="Arial Narrow"/>
        <charset val="134"/>
      </rPr>
      <t>134.890</t>
    </r>
  </si>
  <si>
    <r>
      <rPr>
        <sz val="8"/>
        <color rgb="FF000000"/>
        <rFont val="宋体"/>
        <charset val="134"/>
      </rPr>
      <t>GDLM05020101</t>
    </r>
  </si>
  <si>
    <r>
      <rPr>
        <sz val="8"/>
        <color rgb="FF000000"/>
        <rFont val="宋体"/>
        <charset val="134"/>
      </rPr>
      <t>GD1030303</t>
    </r>
  </si>
  <si>
    <r>
      <rPr>
        <sz val="8"/>
        <color rgb="FF000000"/>
        <rFont val="宋体"/>
        <charset val="134"/>
      </rPr>
      <t>挖土方(平交)</t>
    </r>
  </si>
  <si>
    <r>
      <rPr>
        <sz val="8"/>
        <color rgb="FF000000"/>
        <rFont val="Arial Narrow"/>
        <charset val="134"/>
      </rPr>
      <t>30.490</t>
    </r>
  </si>
  <si>
    <r>
      <rPr>
        <sz val="8"/>
        <color rgb="FF000000"/>
        <rFont val="宋体"/>
        <charset val="134"/>
      </rPr>
      <t>107</t>
    </r>
  </si>
  <si>
    <r>
      <rPr>
        <sz val="8"/>
        <color rgb="FF000000"/>
        <rFont val="宋体"/>
        <charset val="134"/>
      </rPr>
      <t>交通工程及沿线设施</t>
    </r>
  </si>
  <si>
    <r>
      <rPr>
        <sz val="8"/>
        <color rgb="FF000000"/>
        <rFont val="宋体"/>
        <charset val="134"/>
      </rPr>
      <t>10701</t>
    </r>
  </si>
  <si>
    <r>
      <rPr>
        <sz val="8"/>
        <color rgb="FF000000"/>
        <rFont val="宋体"/>
        <charset val="134"/>
      </rPr>
      <t>交通安全设施</t>
    </r>
  </si>
  <si>
    <r>
      <rPr>
        <sz val="8"/>
        <color rgb="FF000000"/>
        <rFont val="宋体"/>
        <charset val="134"/>
      </rPr>
      <t>GD1070101</t>
    </r>
  </si>
  <si>
    <r>
      <rPr>
        <sz val="8"/>
        <color rgb="FF000000"/>
        <rFont val="宋体"/>
        <charset val="134"/>
      </rPr>
      <t>主线安全设施</t>
    </r>
  </si>
  <si>
    <r>
      <rPr>
        <sz val="8"/>
        <color rgb="FF000000"/>
        <rFont val="宋体"/>
        <charset val="134"/>
      </rPr>
      <t>JA01</t>
    </r>
  </si>
  <si>
    <r>
      <rPr>
        <sz val="8"/>
        <color rgb="FF000000"/>
        <rFont val="Arial Narrow"/>
        <charset val="134"/>
      </rPr>
      <t>2468.000</t>
    </r>
  </si>
  <si>
    <r>
      <rPr>
        <sz val="8"/>
        <color rgb="FF000000"/>
        <rFont val="宋体"/>
        <charset val="134"/>
      </rPr>
      <t>JA0102</t>
    </r>
  </si>
  <si>
    <r>
      <rPr>
        <sz val="8"/>
        <color rgb="FF000000"/>
        <rFont val="宋体"/>
        <charset val="134"/>
      </rPr>
      <t>现浇钢筋混凝土防撞护栏</t>
    </r>
  </si>
  <si>
    <r>
      <rPr>
        <sz val="8"/>
        <color rgb="FF000000"/>
        <rFont val="宋体"/>
        <charset val="134"/>
      </rPr>
      <t>JA010201</t>
    </r>
  </si>
  <si>
    <r>
      <rPr>
        <sz val="8"/>
        <color rgb="FF000000"/>
        <rFont val="宋体"/>
        <charset val="134"/>
      </rPr>
      <t>现浇钢筋混凝土防撞护栏墙体 混凝土</t>
    </r>
  </si>
  <si>
    <r>
      <rPr>
        <sz val="8"/>
        <color rgb="FF000000"/>
        <rFont val="宋体"/>
        <charset val="134"/>
      </rPr>
      <t>JA0105</t>
    </r>
  </si>
  <si>
    <r>
      <rPr>
        <sz val="8"/>
        <color rgb="FF000000"/>
        <rFont val="宋体"/>
        <charset val="134"/>
      </rPr>
      <t>钢护栏</t>
    </r>
  </si>
  <si>
    <r>
      <rPr>
        <sz val="8"/>
        <color rgb="FF000000"/>
        <rFont val="Arial Narrow"/>
        <charset val="134"/>
      </rPr>
      <t>2460.000</t>
    </r>
  </si>
  <si>
    <r>
      <rPr>
        <sz val="8"/>
        <color rgb="FF000000"/>
        <rFont val="宋体"/>
        <charset val="134"/>
      </rPr>
      <t>JA010501</t>
    </r>
  </si>
  <si>
    <r>
      <rPr>
        <sz val="8"/>
        <color rgb="FF000000"/>
        <rFont val="宋体"/>
        <charset val="134"/>
      </rPr>
      <t>波形钢板护栏</t>
    </r>
  </si>
  <si>
    <r>
      <rPr>
        <sz val="8"/>
        <color rgb="FF000000"/>
        <rFont val="宋体"/>
        <charset val="134"/>
      </rPr>
      <t>第 7 页</t>
    </r>
  </si>
  <si>
    <r>
      <rPr>
        <sz val="8"/>
        <color rgb="FF000000"/>
        <rFont val="宋体"/>
        <charset val="134"/>
      </rPr>
      <t>JA01050101</t>
    </r>
  </si>
  <si>
    <r>
      <rPr>
        <sz val="8"/>
        <color rgb="FF000000"/>
        <rFont val="宋体"/>
        <charset val="134"/>
      </rPr>
      <t>新增</t>
    </r>
  </si>
  <si>
    <r>
      <rPr>
        <sz val="8"/>
        <color rgb="FF000000"/>
        <rFont val="宋体"/>
        <charset val="134"/>
      </rPr>
      <t>JA01050102</t>
    </r>
  </si>
  <si>
    <r>
      <rPr>
        <sz val="8"/>
        <color rgb="FF000000"/>
        <rFont val="宋体"/>
        <charset val="134"/>
      </rPr>
      <t>更换立柱+钢板利用</t>
    </r>
  </si>
  <si>
    <r>
      <rPr>
        <sz val="8"/>
        <color rgb="FF000000"/>
        <rFont val="宋体"/>
        <charset val="134"/>
      </rPr>
      <t>JA03</t>
    </r>
  </si>
  <si>
    <r>
      <rPr>
        <sz val="8"/>
        <color rgb="FF000000"/>
        <rFont val="宋体"/>
        <charset val="134"/>
      </rPr>
      <t>标志牌</t>
    </r>
  </si>
  <si>
    <r>
      <rPr>
        <sz val="8"/>
        <color rgb="FF000000"/>
        <rFont val="宋体"/>
        <charset val="134"/>
      </rPr>
      <t>块</t>
    </r>
  </si>
  <si>
    <r>
      <rPr>
        <sz val="8"/>
        <color rgb="FF000000"/>
        <rFont val="Arial Narrow"/>
        <charset val="134"/>
      </rPr>
      <t>15.000</t>
    </r>
  </si>
  <si>
    <r>
      <rPr>
        <sz val="8"/>
        <color rgb="FF000000"/>
        <rFont val="宋体"/>
        <charset val="134"/>
      </rPr>
      <t>JA0301</t>
    </r>
  </si>
  <si>
    <r>
      <rPr>
        <sz val="8"/>
        <color rgb="FF000000"/>
        <rFont val="宋体"/>
        <charset val="134"/>
      </rPr>
      <t>铝合金标志牌</t>
    </r>
  </si>
  <si>
    <r>
      <rPr>
        <sz val="8"/>
        <color rgb="FF000000"/>
        <rFont val="宋体"/>
        <charset val="134"/>
      </rPr>
      <t>JA030101</t>
    </r>
  </si>
  <si>
    <r>
      <rPr>
        <sz val="8"/>
        <color rgb="FF000000"/>
        <rFont val="宋体"/>
        <charset val="134"/>
      </rPr>
      <t>单柱式铝合金标志牌</t>
    </r>
  </si>
  <si>
    <r>
      <rPr>
        <sz val="8"/>
        <color rgb="FF000000"/>
        <rFont val="宋体"/>
        <charset val="134"/>
      </rPr>
      <t>JA03010101</t>
    </r>
  </si>
  <si>
    <r>
      <rPr>
        <sz val="8"/>
        <color rgb="FF000000"/>
        <rFont val="宋体"/>
        <charset val="134"/>
      </rPr>
      <t>新建单柱式铝合金标志牌</t>
    </r>
  </si>
  <si>
    <r>
      <rPr>
        <sz val="8"/>
        <color rgb="FF000000"/>
        <rFont val="Arial Narrow"/>
        <charset val="134"/>
      </rPr>
      <t>13.000</t>
    </r>
  </si>
  <si>
    <r>
      <rPr>
        <sz val="8"/>
        <color rgb="FF000000"/>
        <rFont val="宋体"/>
        <charset val="134"/>
      </rPr>
      <t>JA03010102</t>
    </r>
  </si>
  <si>
    <r>
      <rPr>
        <sz val="8"/>
        <color rgb="FF000000"/>
        <rFont val="宋体"/>
        <charset val="134"/>
      </rPr>
      <t>迁移单柱式铝合金标志牌</t>
    </r>
  </si>
  <si>
    <r>
      <rPr>
        <sz val="8"/>
        <color rgb="FF000000"/>
        <rFont val="宋体"/>
        <charset val="134"/>
      </rPr>
      <t>JA04</t>
    </r>
  </si>
  <si>
    <r>
      <rPr>
        <sz val="8"/>
        <color rgb="FF000000"/>
        <rFont val="宋体"/>
        <charset val="134"/>
      </rPr>
      <t>标线</t>
    </r>
  </si>
  <si>
    <r>
      <rPr>
        <sz val="8"/>
        <color rgb="FF000000"/>
        <rFont val="Arial Narrow"/>
        <charset val="134"/>
      </rPr>
      <t>1552.430</t>
    </r>
  </si>
  <si>
    <r>
      <rPr>
        <sz val="8"/>
        <color rgb="FF000000"/>
        <rFont val="宋体"/>
        <charset val="134"/>
      </rPr>
      <t>JA0401</t>
    </r>
  </si>
  <si>
    <r>
      <rPr>
        <sz val="8"/>
        <color rgb="FF000000"/>
        <rFont val="宋体"/>
        <charset val="134"/>
      </rPr>
      <t>路面标线</t>
    </r>
  </si>
  <si>
    <r>
      <rPr>
        <sz val="8"/>
        <color rgb="FF000000"/>
        <rFont val="宋体"/>
        <charset val="134"/>
      </rPr>
      <t>JA040101</t>
    </r>
  </si>
  <si>
    <r>
      <rPr>
        <sz val="8"/>
        <color rgb="FF000000"/>
        <rFont val="宋体"/>
        <charset val="134"/>
      </rPr>
      <t>热熔标线</t>
    </r>
  </si>
  <si>
    <r>
      <rPr>
        <sz val="8"/>
        <color rgb="FF000000"/>
        <rFont val="宋体"/>
        <charset val="134"/>
      </rPr>
      <t>m2/m</t>
    </r>
  </si>
  <si>
    <r>
      <rPr>
        <sz val="8"/>
        <color rgb="FF000000"/>
        <rFont val="Arial Narrow"/>
        <charset val="134"/>
      </rPr>
      <t>3635.000</t>
    </r>
  </si>
  <si>
    <r>
      <rPr>
        <sz val="8"/>
        <color rgb="FF000000"/>
        <rFont val="宋体"/>
        <charset val="134"/>
      </rPr>
      <t>JA04010101</t>
    </r>
  </si>
  <si>
    <r>
      <rPr>
        <sz val="8"/>
        <color rgb="FF000000"/>
        <rFont val="宋体"/>
        <charset val="134"/>
      </rPr>
      <t>JA04010102</t>
    </r>
  </si>
  <si>
    <r>
      <rPr>
        <sz val="8"/>
        <color rgb="FF000000"/>
        <rFont val="宋体"/>
        <charset val="134"/>
      </rPr>
      <t>JA05</t>
    </r>
  </si>
  <si>
    <r>
      <rPr>
        <sz val="8"/>
        <color rgb="FF000000"/>
        <rFont val="宋体"/>
        <charset val="134"/>
      </rPr>
      <t>里程牌、百米桩、界碑</t>
    </r>
  </si>
  <si>
    <r>
      <rPr>
        <sz val="8"/>
        <color rgb="FF000000"/>
        <rFont val="Arial Narrow"/>
        <charset val="134"/>
      </rPr>
      <t>37.000</t>
    </r>
  </si>
  <si>
    <r>
      <rPr>
        <sz val="8"/>
        <color rgb="FF000000"/>
        <rFont val="宋体"/>
        <charset val="134"/>
      </rPr>
      <t>JA0501</t>
    </r>
  </si>
  <si>
    <r>
      <rPr>
        <sz val="8"/>
        <color rgb="FF000000"/>
        <rFont val="宋体"/>
        <charset val="134"/>
      </rPr>
      <t>混凝土里程牌、百米粧、界碑</t>
    </r>
  </si>
  <si>
    <r>
      <rPr>
        <sz val="8"/>
        <color rgb="FF000000"/>
        <rFont val="宋体"/>
        <charset val="134"/>
      </rPr>
      <t>JA050101</t>
    </r>
  </si>
  <si>
    <r>
      <rPr>
        <sz val="8"/>
        <color rgb="FF000000"/>
        <rFont val="宋体"/>
        <charset val="134"/>
      </rPr>
      <t>混凝土里程牌</t>
    </r>
  </si>
  <si>
    <r>
      <rPr>
        <sz val="8"/>
        <color rgb="FF000000"/>
        <rFont val="宋体"/>
        <charset val="134"/>
      </rPr>
      <t>JA050102</t>
    </r>
  </si>
  <si>
    <r>
      <rPr>
        <sz val="8"/>
        <color rgb="FF000000"/>
        <rFont val="宋体"/>
        <charset val="134"/>
      </rPr>
      <t>混凝土百米粧</t>
    </r>
  </si>
  <si>
    <r>
      <rPr>
        <sz val="8"/>
        <color rgb="FF000000"/>
        <rFont val="宋体"/>
        <charset val="134"/>
      </rPr>
      <t>JA09</t>
    </r>
  </si>
  <si>
    <r>
      <rPr>
        <sz val="8"/>
        <color rgb="FF000000"/>
        <rFont val="宋体"/>
        <charset val="134"/>
      </rPr>
      <t>JA10</t>
    </r>
  </si>
  <si>
    <r>
      <rPr>
        <sz val="8"/>
        <color rgb="FF000000"/>
        <rFont val="宋体"/>
        <charset val="134"/>
      </rPr>
      <t>第 8 页</t>
    </r>
  </si>
  <si>
    <r>
      <rPr>
        <sz val="8"/>
        <color rgb="FF000000"/>
        <rFont val="宋体"/>
        <charset val="134"/>
      </rPr>
      <t>GD1070104</t>
    </r>
  </si>
  <si>
    <r>
      <rPr>
        <sz val="8"/>
        <color rgb="FF000000"/>
        <rFont val="宋体"/>
        <charset val="134"/>
      </rPr>
      <t>安全设施拆除工程</t>
    </r>
  </si>
  <si>
    <r>
      <rPr>
        <sz val="8"/>
        <color rgb="FF000000"/>
        <rFont val="宋体"/>
        <charset val="134"/>
      </rPr>
      <t>JA0901</t>
    </r>
  </si>
  <si>
    <r>
      <rPr>
        <sz val="8"/>
        <color rgb="FF000000"/>
        <rFont val="宋体"/>
        <charset val="134"/>
      </rPr>
      <t>拆除铝合金标志</t>
    </r>
  </si>
  <si>
    <r>
      <rPr>
        <sz val="8"/>
        <color rgb="FF000000"/>
        <rFont val="宋体"/>
        <charset val="134"/>
      </rPr>
      <t>202-3-4</t>
    </r>
  </si>
  <si>
    <r>
      <rPr>
        <sz val="8"/>
        <color rgb="FF000000"/>
        <rFont val="宋体"/>
        <charset val="134"/>
      </rPr>
      <t>拆除标志、标牌</t>
    </r>
  </si>
  <si>
    <r>
      <rPr>
        <sz val="8"/>
        <color rgb="FF000000"/>
        <rFont val="宋体"/>
        <charset val="134"/>
      </rPr>
      <t>110</t>
    </r>
  </si>
  <si>
    <r>
      <rPr>
        <sz val="8"/>
        <color rgb="FF000000"/>
        <rFont val="宋体"/>
        <charset val="134"/>
      </rPr>
      <t>专项费用</t>
    </r>
  </si>
  <si>
    <r>
      <rPr>
        <sz val="8"/>
        <color rgb="FF000000"/>
        <rFont val="宋体"/>
        <charset val="134"/>
      </rPr>
      <t>11001</t>
    </r>
  </si>
  <si>
    <r>
      <rPr>
        <sz val="8"/>
        <color rgb="FF000000"/>
        <rFont val="宋体"/>
        <charset val="134"/>
      </rPr>
      <t>11002</t>
    </r>
  </si>
  <si>
    <r>
      <rPr>
        <sz val="8"/>
        <color rgb="FF000000"/>
        <rFont val="宋体"/>
        <charset val="134"/>
      </rPr>
      <t>第二部分 土地使用及拆迁补偿费</t>
    </r>
  </si>
  <si>
    <r>
      <rPr>
        <sz val="8"/>
        <color rgb="FF000000"/>
        <rFont val="宋体"/>
        <charset val="134"/>
      </rPr>
      <t>第三部分 工程建设其他费</t>
    </r>
  </si>
  <si>
    <r>
      <rPr>
        <sz val="8"/>
        <color rgb="FF000000"/>
        <rFont val="宋体"/>
        <charset val="134"/>
      </rPr>
      <t>308</t>
    </r>
  </si>
  <si>
    <r>
      <rPr>
        <sz val="8"/>
        <color rgb="FF000000"/>
        <rFont val="宋体"/>
        <charset val="134"/>
      </rPr>
      <t>工程保险费</t>
    </r>
  </si>
  <si>
    <r>
      <rPr>
        <sz val="8"/>
        <color rgb="FF000000"/>
        <rFont val="宋体"/>
        <charset val="134"/>
      </rPr>
      <t>第四部分 预备费</t>
    </r>
  </si>
  <si>
    <r>
      <rPr>
        <sz val="8"/>
        <color rgb="FF000000"/>
        <rFont val="宋体"/>
        <charset val="134"/>
      </rPr>
      <t>401</t>
    </r>
  </si>
  <si>
    <r>
      <rPr>
        <sz val="8"/>
        <color rgb="FF000000"/>
        <rFont val="宋体"/>
        <charset val="134"/>
      </rPr>
      <t>基本预备费</t>
    </r>
  </si>
  <si>
    <r>
      <rPr>
        <sz val="8"/>
        <color rgb="FF000000"/>
        <rFont val="宋体"/>
        <charset val="134"/>
      </rPr>
      <t>402</t>
    </r>
  </si>
  <si>
    <r>
      <rPr>
        <sz val="8"/>
        <color rgb="FF000000"/>
        <rFont val="宋体"/>
        <charset val="134"/>
      </rPr>
      <t>价差预备费</t>
    </r>
  </si>
  <si>
    <r>
      <rPr>
        <sz val="8"/>
        <color rgb="FF000000"/>
        <rFont val="宋体"/>
        <charset val="134"/>
      </rPr>
      <t>第一至四部分合计</t>
    </r>
  </si>
  <si>
    <r>
      <rPr>
        <sz val="8"/>
        <color rgb="FF000000"/>
        <rFont val="宋体"/>
        <charset val="134"/>
      </rPr>
      <t>6</t>
    </r>
  </si>
  <si>
    <r>
      <rPr>
        <sz val="8"/>
        <color rgb="FF000000"/>
        <rFont val="宋体"/>
        <charset val="134"/>
      </rPr>
      <t>第五部分 建设期贷款利息</t>
    </r>
  </si>
  <si>
    <r>
      <rPr>
        <sz val="8"/>
        <color rgb="FF000000"/>
        <rFont val="宋体"/>
        <charset val="134"/>
      </rPr>
      <t>7</t>
    </r>
  </si>
  <si>
    <r>
      <rPr>
        <sz val="8"/>
        <color rgb="FF000000"/>
        <rFont val="宋体"/>
        <charset val="134"/>
      </rPr>
      <t>公路基本造价</t>
    </r>
  </si>
</sst>
</file>

<file path=xl/styles.xml><?xml version="1.0" encoding="utf-8"?>
<styleSheet xmlns="http://schemas.openxmlformats.org/spreadsheetml/2006/main">
  <numFmts count="6">
    <numFmt numFmtId="176" formatCode="0.00_ "/>
    <numFmt numFmtId="177" formatCode="#0.000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8"/>
      <color rgb="FF000000"/>
      <name val="宋体"/>
      <charset val="134"/>
    </font>
    <font>
      <b/>
      <sz val="8"/>
      <color rgb="FF000000"/>
      <name val="宋体"/>
      <charset val="134"/>
    </font>
    <font>
      <sz val="8"/>
      <color rgb="FF000000"/>
      <name val="Arial Narrow"/>
      <charset val="134"/>
    </font>
    <font>
      <b/>
      <sz val="12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4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/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thin">
        <color rgb="FF000000"/>
      </bottom>
      <diagonal/>
    </border>
    <border>
      <left/>
      <right style="medium">
        <color auto="1"/>
      </right>
      <top/>
      <bottom style="thin">
        <color rgb="FF000000"/>
      </bottom>
      <diagonal/>
    </border>
    <border>
      <left style="medium">
        <color auto="1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rgb="FF000000"/>
      </right>
      <top/>
      <bottom style="medium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6" fillId="12" borderId="4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1" borderId="43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39" applyNumberFormat="0" applyFill="0" applyAlignment="0" applyProtection="0">
      <alignment vertical="center"/>
    </xf>
    <xf numFmtId="0" fontId="21" fillId="0" borderId="39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42" applyNumberFormat="0" applyFill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9" fillId="14" borderId="41" applyNumberFormat="0" applyAlignment="0" applyProtection="0">
      <alignment vertical="center"/>
    </xf>
    <xf numFmtId="0" fontId="17" fillId="14" borderId="40" applyNumberFormat="0" applyAlignment="0" applyProtection="0">
      <alignment vertical="center"/>
    </xf>
    <xf numFmtId="0" fontId="10" fillId="6" borderId="37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0" borderId="36" applyNumberFormat="0" applyFill="0" applyAlignment="0" applyProtection="0">
      <alignment vertical="center"/>
    </xf>
    <xf numFmtId="0" fontId="13" fillId="0" borderId="38" applyNumberFormat="0" applyFill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81">
    <xf numFmtId="0" fontId="0" fillId="0" borderId="0" xfId="0" applyFont="1">
      <alignment vertical="center"/>
    </xf>
    <xf numFmtId="0" fontId="0" fillId="2" borderId="0" xfId="0" applyNumberFormat="1" applyFont="1" applyFill="1" applyBorder="1" applyAlignment="1" applyProtection="1">
      <alignment wrapText="1"/>
      <protection locked="0"/>
    </xf>
    <xf numFmtId="0" fontId="1" fillId="2" borderId="0" xfId="0" applyNumberFormat="1" applyFont="1" applyFill="1" applyBorder="1" applyAlignment="1" applyProtection="1">
      <alignment horizontal="center" vertical="top" wrapText="1"/>
    </xf>
    <xf numFmtId="0" fontId="2" fillId="2" borderId="0" xfId="0" applyNumberFormat="1" applyFont="1" applyFill="1" applyBorder="1" applyAlignment="1" applyProtection="1">
      <alignment horizontal="left" vertical="center" wrapText="1"/>
    </xf>
    <xf numFmtId="0" fontId="2" fillId="2" borderId="0" xfId="0" applyNumberFormat="1" applyFont="1" applyFill="1" applyBorder="1" applyAlignment="1" applyProtection="1">
      <alignment horizontal="right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2" fillId="2" borderId="3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center" vertical="center" wrapText="1"/>
    </xf>
    <xf numFmtId="0" fontId="2" fillId="2" borderId="4" xfId="0" applyNumberFormat="1" applyFont="1" applyFill="1" applyBorder="1" applyAlignment="1" applyProtection="1">
      <alignment horizontal="left" vertical="center" wrapText="1"/>
    </xf>
    <xf numFmtId="177" fontId="4" fillId="2" borderId="4" xfId="0" applyNumberFormat="1" applyFont="1" applyFill="1" applyBorder="1" applyAlignment="1" applyProtection="1">
      <alignment horizontal="right" vertical="center" wrapText="1"/>
    </xf>
    <xf numFmtId="0" fontId="4" fillId="2" borderId="4" xfId="0" applyNumberFormat="1" applyFont="1" applyFill="1" applyBorder="1" applyAlignment="1" applyProtection="1">
      <alignment horizontal="right" vertical="center" wrapText="1"/>
    </xf>
    <xf numFmtId="0" fontId="2" fillId="2" borderId="5" xfId="0" applyNumberFormat="1" applyFont="1" applyFill="1" applyBorder="1" applyAlignment="1" applyProtection="1">
      <alignment horizontal="left" vertical="center" wrapText="1"/>
    </xf>
    <xf numFmtId="0" fontId="3" fillId="2" borderId="6" xfId="0" applyNumberFormat="1" applyFont="1" applyFill="1" applyBorder="1" applyAlignment="1" applyProtection="1">
      <alignment horizontal="center" vertical="center" wrapText="1"/>
    </xf>
    <xf numFmtId="0" fontId="4" fillId="2" borderId="4" xfId="0" applyNumberFormat="1" applyFont="1" applyFill="1" applyBorder="1" applyAlignment="1" applyProtection="1">
      <alignment horizontal="center" vertical="center" wrapText="1"/>
    </xf>
    <xf numFmtId="0" fontId="2" fillId="2" borderId="7" xfId="0" applyNumberFormat="1" applyFont="1" applyFill="1" applyBorder="1" applyAlignment="1" applyProtection="1">
      <alignment horizontal="left" vertical="center" wrapText="1"/>
    </xf>
    <xf numFmtId="176" fontId="0" fillId="0" borderId="0" xfId="0" applyNumberFormat="1" applyFont="1">
      <alignment vertical="center"/>
    </xf>
    <xf numFmtId="0" fontId="2" fillId="2" borderId="0" xfId="0" applyNumberFormat="1" applyFont="1" applyFill="1" applyBorder="1" applyAlignment="1" applyProtection="1">
      <alignment horizontal="center" vertical="center" wrapText="1"/>
    </xf>
    <xf numFmtId="0" fontId="5" fillId="2" borderId="8" xfId="0" applyNumberFormat="1" applyFont="1" applyFill="1" applyBorder="1" applyAlignment="1" applyProtection="1">
      <alignment horizontal="center" vertical="center" wrapText="1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0" fontId="3" fillId="2" borderId="10" xfId="0" applyNumberFormat="1" applyFont="1" applyFill="1" applyBorder="1" applyAlignment="1" applyProtection="1">
      <alignment horizontal="center" vertical="center" wrapText="1"/>
    </xf>
    <xf numFmtId="0" fontId="2" fillId="2" borderId="9" xfId="0" applyNumberFormat="1" applyFont="1" applyFill="1" applyBorder="1" applyAlignment="1" applyProtection="1">
      <alignment horizontal="center" vertical="center" wrapText="1"/>
    </xf>
    <xf numFmtId="0" fontId="2" fillId="2" borderId="10" xfId="0" applyNumberFormat="1" applyFont="1" applyFill="1" applyBorder="1" applyAlignment="1" applyProtection="1">
      <alignment horizontal="left" vertical="center" wrapText="1"/>
    </xf>
    <xf numFmtId="0" fontId="2" fillId="2" borderId="10" xfId="0" applyNumberFormat="1" applyFont="1" applyFill="1" applyBorder="1" applyAlignment="1" applyProtection="1">
      <alignment horizontal="center" vertical="center" wrapText="1"/>
    </xf>
    <xf numFmtId="0" fontId="4" fillId="2" borderId="10" xfId="0" applyNumberFormat="1" applyFont="1" applyFill="1" applyBorder="1" applyAlignment="1" applyProtection="1">
      <alignment horizontal="right" vertical="center" wrapText="1"/>
    </xf>
    <xf numFmtId="177" fontId="4" fillId="2" borderId="10" xfId="0" applyNumberFormat="1" applyFont="1" applyFill="1" applyBorder="1" applyAlignment="1" applyProtection="1">
      <alignment horizontal="right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2" fillId="2" borderId="12" xfId="0" applyNumberFormat="1" applyFont="1" applyFill="1" applyBorder="1" applyAlignment="1" applyProtection="1">
      <alignment horizontal="center" vertical="center" wrapText="1"/>
    </xf>
    <xf numFmtId="0" fontId="2" fillId="2" borderId="13" xfId="0" applyNumberFormat="1" applyFont="1" applyFill="1" applyBorder="1" applyAlignment="1" applyProtection="1">
      <alignment horizontal="center" vertical="center" wrapText="1"/>
    </xf>
    <xf numFmtId="0" fontId="2" fillId="2" borderId="5" xfId="0" applyNumberFormat="1" applyFont="1" applyFill="1" applyBorder="1" applyAlignment="1" applyProtection="1">
      <alignment horizontal="left" vertical="top" wrapText="1"/>
    </xf>
    <xf numFmtId="176" fontId="0" fillId="2" borderId="0" xfId="0" applyNumberFormat="1" applyFont="1" applyFill="1" applyBorder="1" applyAlignment="1" applyProtection="1">
      <alignment wrapText="1"/>
      <protection locked="0"/>
    </xf>
    <xf numFmtId="176" fontId="1" fillId="2" borderId="0" xfId="0" applyNumberFormat="1" applyFont="1" applyFill="1" applyBorder="1" applyAlignment="1" applyProtection="1">
      <alignment horizontal="center" vertical="top" wrapText="1"/>
    </xf>
    <xf numFmtId="176" fontId="2" fillId="2" borderId="0" xfId="0" applyNumberFormat="1" applyFont="1" applyFill="1" applyBorder="1" applyAlignment="1" applyProtection="1">
      <alignment horizontal="left" vertical="center" wrapText="1"/>
    </xf>
    <xf numFmtId="176" fontId="2" fillId="2" borderId="0" xfId="0" applyNumberFormat="1" applyFont="1" applyFill="1" applyBorder="1" applyAlignment="1" applyProtection="1">
      <alignment horizontal="center" vertical="center" wrapText="1"/>
    </xf>
    <xf numFmtId="176" fontId="2" fillId="2" borderId="0" xfId="0" applyNumberFormat="1" applyFont="1" applyFill="1" applyBorder="1" applyAlignment="1" applyProtection="1">
      <alignment horizontal="right" vertical="center" wrapText="1"/>
    </xf>
    <xf numFmtId="176" fontId="5" fillId="2" borderId="8" xfId="0" applyNumberFormat="1" applyFont="1" applyFill="1" applyBorder="1" applyAlignment="1" applyProtection="1">
      <alignment horizontal="center" vertical="center" wrapText="1"/>
    </xf>
    <xf numFmtId="176" fontId="3" fillId="2" borderId="10" xfId="0" applyNumberFormat="1" applyFont="1" applyFill="1" applyBorder="1" applyAlignment="1" applyProtection="1">
      <alignment horizontal="center" vertical="center" wrapText="1"/>
    </xf>
    <xf numFmtId="176" fontId="3" fillId="2" borderId="14" xfId="0" applyNumberFormat="1" applyFont="1" applyFill="1" applyBorder="1" applyAlignment="1" applyProtection="1">
      <alignment horizontal="center" vertical="center" wrapText="1"/>
    </xf>
    <xf numFmtId="176" fontId="4" fillId="2" borderId="10" xfId="0" applyNumberFormat="1" applyFont="1" applyFill="1" applyBorder="1" applyAlignment="1" applyProtection="1">
      <alignment horizontal="right" vertical="center" wrapText="1"/>
    </xf>
    <xf numFmtId="176" fontId="4" fillId="2" borderId="14" xfId="0" applyNumberFormat="1" applyFont="1" applyFill="1" applyBorder="1" applyAlignment="1" applyProtection="1">
      <alignment horizontal="right" vertical="center" wrapText="1"/>
    </xf>
    <xf numFmtId="176" fontId="4" fillId="2" borderId="11" xfId="0" applyNumberFormat="1" applyFont="1" applyFill="1" applyBorder="1" applyAlignment="1" applyProtection="1">
      <alignment horizontal="center" vertical="center" wrapText="1"/>
    </xf>
    <xf numFmtId="176" fontId="4" fillId="2" borderId="10" xfId="0" applyNumberFormat="1" applyFont="1" applyFill="1" applyBorder="1" applyAlignment="1" applyProtection="1">
      <alignment horizontal="center" vertical="center" wrapText="1"/>
    </xf>
    <xf numFmtId="176" fontId="2" fillId="2" borderId="13" xfId="0" applyNumberFormat="1" applyFont="1" applyFill="1" applyBorder="1" applyAlignment="1" applyProtection="1">
      <alignment horizontal="center" vertical="center" wrapText="1"/>
    </xf>
    <xf numFmtId="176" fontId="2" fillId="2" borderId="5" xfId="0" applyNumberFormat="1" applyFont="1" applyFill="1" applyBorder="1" applyAlignment="1" applyProtection="1">
      <alignment horizontal="left" vertical="top" wrapText="1"/>
    </xf>
    <xf numFmtId="0" fontId="5" fillId="2" borderId="0" xfId="0" applyNumberFormat="1" applyFont="1" applyFill="1" applyBorder="1" applyAlignment="1" applyProtection="1">
      <alignment horizontal="center" vertical="center" wrapText="1"/>
    </xf>
    <xf numFmtId="0" fontId="3" fillId="2" borderId="15" xfId="0" applyNumberFormat="1" applyFont="1" applyFill="1" applyBorder="1" applyAlignment="1" applyProtection="1">
      <alignment horizontal="center" vertical="center" wrapText="1"/>
    </xf>
    <xf numFmtId="0" fontId="3" fillId="2" borderId="16" xfId="0" applyNumberFormat="1" applyFont="1" applyFill="1" applyBorder="1" applyAlignment="1" applyProtection="1">
      <alignment horizontal="center" vertical="center" wrapText="1"/>
    </xf>
    <xf numFmtId="0" fontId="2" fillId="2" borderId="17" xfId="0" applyNumberFormat="1" applyFont="1" applyFill="1" applyBorder="1" applyAlignment="1" applyProtection="1">
      <alignment horizontal="center" vertical="center" wrapText="1"/>
    </xf>
    <xf numFmtId="176" fontId="5" fillId="2" borderId="0" xfId="0" applyNumberFormat="1" applyFont="1" applyFill="1" applyBorder="1" applyAlignment="1" applyProtection="1">
      <alignment horizontal="center" vertical="center" wrapText="1"/>
    </xf>
    <xf numFmtId="176" fontId="3" fillId="2" borderId="16" xfId="0" applyNumberFormat="1" applyFont="1" applyFill="1" applyBorder="1" applyAlignment="1" applyProtection="1">
      <alignment horizontal="center" vertical="center" wrapText="1"/>
    </xf>
    <xf numFmtId="176" fontId="3" fillId="2" borderId="18" xfId="0" applyNumberFormat="1" applyFont="1" applyFill="1" applyBorder="1" applyAlignment="1" applyProtection="1">
      <alignment horizontal="center" vertical="center" wrapText="1"/>
    </xf>
    <xf numFmtId="176" fontId="4" fillId="2" borderId="19" xfId="0" applyNumberFormat="1" applyFont="1" applyFill="1" applyBorder="1" applyAlignment="1" applyProtection="1">
      <alignment horizontal="right" vertical="center" wrapText="1"/>
    </xf>
    <xf numFmtId="0" fontId="2" fillId="2" borderId="20" xfId="0" applyNumberFormat="1" applyFont="1" applyFill="1" applyBorder="1" applyAlignment="1" applyProtection="1">
      <alignment horizontal="center" vertical="center" wrapText="1"/>
    </xf>
    <xf numFmtId="0" fontId="2" fillId="2" borderId="21" xfId="0" applyNumberFormat="1" applyFont="1" applyFill="1" applyBorder="1" applyAlignment="1" applyProtection="1">
      <alignment horizontal="left" vertical="center" wrapText="1"/>
    </xf>
    <xf numFmtId="0" fontId="2" fillId="2" borderId="21" xfId="0" applyNumberFormat="1" applyFont="1" applyFill="1" applyBorder="1" applyAlignment="1" applyProtection="1">
      <alignment horizontal="center" vertical="center" wrapText="1"/>
    </xf>
    <xf numFmtId="177" fontId="4" fillId="2" borderId="21" xfId="0" applyNumberFormat="1" applyFont="1" applyFill="1" applyBorder="1" applyAlignment="1" applyProtection="1">
      <alignment horizontal="right" vertical="center" wrapText="1"/>
    </xf>
    <xf numFmtId="0" fontId="2" fillId="2" borderId="22" xfId="0" applyNumberFormat="1" applyFont="1" applyFill="1" applyBorder="1" applyAlignment="1" applyProtection="1">
      <alignment horizontal="center" vertical="center" wrapText="1"/>
    </xf>
    <xf numFmtId="0" fontId="2" fillId="2" borderId="23" xfId="0" applyNumberFormat="1" applyFont="1" applyFill="1" applyBorder="1" applyAlignment="1" applyProtection="1">
      <alignment horizontal="left" vertical="center" wrapText="1"/>
    </xf>
    <xf numFmtId="0" fontId="2" fillId="2" borderId="24" xfId="0" applyNumberFormat="1" applyFont="1" applyFill="1" applyBorder="1" applyAlignment="1" applyProtection="1">
      <alignment horizontal="center" vertical="center" wrapText="1"/>
    </xf>
    <xf numFmtId="0" fontId="2" fillId="2" borderId="25" xfId="0" applyNumberFormat="1" applyFont="1" applyFill="1" applyBorder="1" applyAlignment="1" applyProtection="1">
      <alignment horizontal="center" vertical="center" wrapText="1"/>
    </xf>
    <xf numFmtId="0" fontId="2" fillId="2" borderId="26" xfId="0" applyNumberFormat="1" applyFont="1" applyFill="1" applyBorder="1" applyAlignment="1" applyProtection="1">
      <alignment horizontal="center" vertical="center" wrapText="1"/>
    </xf>
    <xf numFmtId="177" fontId="4" fillId="2" borderId="23" xfId="0" applyNumberFormat="1" applyFont="1" applyFill="1" applyBorder="1" applyAlignment="1" applyProtection="1">
      <alignment horizontal="right" vertical="center" wrapText="1"/>
    </xf>
    <xf numFmtId="0" fontId="2" fillId="2" borderId="27" xfId="0" applyNumberFormat="1" applyFont="1" applyFill="1" applyBorder="1" applyAlignment="1" applyProtection="1">
      <alignment horizontal="center" vertical="center" wrapText="1"/>
    </xf>
    <xf numFmtId="0" fontId="2" fillId="2" borderId="28" xfId="0" applyNumberFormat="1" applyFont="1" applyFill="1" applyBorder="1" applyAlignment="1" applyProtection="1">
      <alignment horizontal="center" vertical="center" wrapText="1"/>
    </xf>
    <xf numFmtId="0" fontId="2" fillId="2" borderId="29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left" vertical="top" wrapText="1"/>
    </xf>
    <xf numFmtId="176" fontId="4" fillId="2" borderId="21" xfId="0" applyNumberFormat="1" applyFont="1" applyFill="1" applyBorder="1" applyAlignment="1" applyProtection="1">
      <alignment horizontal="right" vertical="center" wrapText="1"/>
    </xf>
    <xf numFmtId="176" fontId="4" fillId="2" borderId="30" xfId="0" applyNumberFormat="1" applyFont="1" applyFill="1" applyBorder="1" applyAlignment="1" applyProtection="1">
      <alignment horizontal="right" vertical="center" wrapText="1"/>
    </xf>
    <xf numFmtId="176" fontId="4" fillId="2" borderId="24" xfId="0" applyNumberFormat="1" applyFont="1" applyFill="1" applyBorder="1" applyAlignment="1" applyProtection="1">
      <alignment horizontal="center" vertical="center" wrapText="1"/>
    </xf>
    <xf numFmtId="176" fontId="4" fillId="2" borderId="25" xfId="0" applyNumberFormat="1" applyFont="1" applyFill="1" applyBorder="1" applyAlignment="1" applyProtection="1">
      <alignment horizontal="center" vertical="center" wrapText="1"/>
    </xf>
    <xf numFmtId="176" fontId="4" fillId="2" borderId="26" xfId="0" applyNumberFormat="1" applyFont="1" applyFill="1" applyBorder="1" applyAlignment="1" applyProtection="1">
      <alignment horizontal="center" vertical="center" wrapText="1"/>
    </xf>
    <xf numFmtId="176" fontId="4" fillId="2" borderId="31" xfId="0" applyNumberFormat="1" applyFont="1" applyFill="1" applyBorder="1" applyAlignment="1" applyProtection="1">
      <alignment horizontal="right" vertical="center" wrapText="1"/>
    </xf>
    <xf numFmtId="176" fontId="2" fillId="2" borderId="29" xfId="0" applyNumberFormat="1" applyFont="1" applyFill="1" applyBorder="1" applyAlignment="1" applyProtection="1">
      <alignment horizontal="center" vertical="center" wrapText="1"/>
    </xf>
    <xf numFmtId="176" fontId="2" fillId="2" borderId="32" xfId="0" applyNumberFormat="1" applyFont="1" applyFill="1" applyBorder="1" applyAlignment="1" applyProtection="1">
      <alignment horizontal="center" vertical="center" wrapText="1"/>
    </xf>
    <xf numFmtId="176" fontId="2" fillId="2" borderId="0" xfId="0" applyNumberFormat="1" applyFont="1" applyFill="1" applyBorder="1" applyAlignment="1" applyProtection="1">
      <alignment horizontal="left" vertical="top" wrapText="1"/>
    </xf>
    <xf numFmtId="0" fontId="3" fillId="2" borderId="33" xfId="0" applyNumberFormat="1" applyFont="1" applyFill="1" applyBorder="1" applyAlignment="1" applyProtection="1">
      <alignment horizontal="center" vertical="center" wrapText="1"/>
    </xf>
    <xf numFmtId="0" fontId="3" fillId="2" borderId="34" xfId="0" applyNumberFormat="1" applyFont="1" applyFill="1" applyBorder="1" applyAlignment="1" applyProtection="1">
      <alignment horizontal="center" vertical="center" wrapText="1"/>
    </xf>
    <xf numFmtId="0" fontId="6" fillId="2" borderId="9" xfId="0" applyNumberFormat="1" applyFont="1" applyFill="1" applyBorder="1" applyAlignment="1" applyProtection="1">
      <alignment horizontal="center" vertical="center" wrapText="1"/>
    </xf>
    <xf numFmtId="176" fontId="3" fillId="2" borderId="35" xfId="0" applyNumberFormat="1" applyFont="1" applyFill="1" applyBorder="1" applyAlignment="1" applyProtection="1">
      <alignment horizontal="center" vertical="center" wrapText="1"/>
    </xf>
    <xf numFmtId="0" fontId="3" fillId="2" borderId="35" xfId="0" applyNumberFormat="1" applyFont="1" applyFill="1" applyBorder="1" applyAlignment="1" applyProtection="1">
      <alignment horizontal="center" vertical="center" wrapText="1"/>
    </xf>
    <xf numFmtId="0" fontId="4" fillId="2" borderId="14" xfId="0" applyNumberFormat="1" applyFont="1" applyFill="1" applyBorder="1" applyAlignment="1" applyProtection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L18"/>
  <sheetViews>
    <sheetView workbookViewId="0">
      <selection activeCell="J10" sqref="J10:K10"/>
    </sheetView>
  </sheetViews>
  <sheetFormatPr defaultColWidth="9" defaultRowHeight="13.5"/>
  <cols>
    <col min="1" max="1" width="11.6666666666667" customWidth="1"/>
    <col min="2" max="2" width="6.66666666666667" customWidth="1"/>
    <col min="3" max="3" width="8.33333333333333" customWidth="1"/>
    <col min="4" max="4" width="27.3333333333333" customWidth="1"/>
    <col min="5" max="5" width="2" customWidth="1"/>
    <col min="6" max="6" width="4.16666666666667" customWidth="1"/>
    <col min="7" max="7" width="6.16666666666667" customWidth="1"/>
    <col min="8" max="8" width="12.5" customWidth="1"/>
    <col min="9" max="9" width="1.66666666666667" customWidth="1"/>
    <col min="10" max="10" width="11.5" style="16" customWidth="1"/>
    <col min="11" max="11" width="0.166666666666667" customWidth="1"/>
    <col min="12" max="12" width="7" customWidth="1"/>
  </cols>
  <sheetData>
    <row r="1" ht="42" customHeight="1" spans="1:1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30" t="s">
        <v>0</v>
      </c>
      <c r="K1" s="1" t="s">
        <v>0</v>
      </c>
      <c r="L1" s="1" t="s">
        <v>0</v>
      </c>
    </row>
    <row r="2" ht="28" customHeight="1" spans="1:12">
      <c r="A2" s="1" t="s">
        <v>0</v>
      </c>
      <c r="B2" s="2" t="s">
        <v>1</v>
      </c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2" t="s">
        <v>0</v>
      </c>
      <c r="I2" s="2" t="s">
        <v>0</v>
      </c>
      <c r="J2" s="31" t="s">
        <v>0</v>
      </c>
      <c r="K2" s="2" t="s">
        <v>0</v>
      </c>
      <c r="L2" s="1" t="s">
        <v>0</v>
      </c>
    </row>
    <row r="3" ht="15" customHeight="1" spans="1:12">
      <c r="A3" s="1" t="s">
        <v>0</v>
      </c>
      <c r="B3" s="1" t="s">
        <v>0</v>
      </c>
      <c r="C3" s="1" t="s">
        <v>0</v>
      </c>
      <c r="D3" s="1" t="s">
        <v>0</v>
      </c>
      <c r="E3" s="4" t="s">
        <v>2</v>
      </c>
      <c r="F3" s="4" t="s">
        <v>0</v>
      </c>
      <c r="G3" s="4" t="s">
        <v>0</v>
      </c>
      <c r="H3" s="3" t="s">
        <v>3</v>
      </c>
      <c r="I3" s="4" t="s">
        <v>4</v>
      </c>
      <c r="J3" s="34" t="s">
        <v>0</v>
      </c>
      <c r="K3" s="4" t="s">
        <v>0</v>
      </c>
      <c r="L3" s="1" t="s">
        <v>0</v>
      </c>
    </row>
    <row r="4" ht="25" customHeight="1" spans="1:12">
      <c r="A4" s="1" t="s">
        <v>0</v>
      </c>
      <c r="B4" s="75" t="s">
        <v>5</v>
      </c>
      <c r="C4" s="76" t="s">
        <v>6</v>
      </c>
      <c r="D4" s="76" t="s">
        <v>7</v>
      </c>
      <c r="E4" s="76" t="s">
        <v>0</v>
      </c>
      <c r="F4" s="76" t="s">
        <v>0</v>
      </c>
      <c r="G4" s="76" t="s">
        <v>0</v>
      </c>
      <c r="H4" s="76" t="s">
        <v>0</v>
      </c>
      <c r="I4" s="76" t="s">
        <v>0</v>
      </c>
      <c r="J4" s="78" t="s">
        <v>8</v>
      </c>
      <c r="K4" s="79" t="s">
        <v>0</v>
      </c>
      <c r="L4" s="1" t="s">
        <v>0</v>
      </c>
    </row>
    <row r="5" ht="15" customHeight="1" spans="1:12">
      <c r="A5" s="1" t="s">
        <v>0</v>
      </c>
      <c r="B5" s="21" t="s">
        <v>9</v>
      </c>
      <c r="C5" s="23" t="s">
        <v>10</v>
      </c>
      <c r="D5" s="22" t="s">
        <v>11</v>
      </c>
      <c r="E5" s="22" t="s">
        <v>0</v>
      </c>
      <c r="F5" s="22" t="s">
        <v>0</v>
      </c>
      <c r="G5" s="22" t="s">
        <v>0</v>
      </c>
      <c r="H5" s="22" t="s">
        <v>0</v>
      </c>
      <c r="I5" s="22" t="s">
        <v>0</v>
      </c>
      <c r="J5" s="39">
        <f>'2.【招清单2-1表】工程量清单-一级子目清单表'!L18</f>
        <v>380718.9724</v>
      </c>
      <c r="K5" s="80" t="s">
        <v>0</v>
      </c>
      <c r="L5" s="1" t="s">
        <v>0</v>
      </c>
    </row>
    <row r="6" ht="15" customHeight="1" spans="1:12">
      <c r="A6" s="1" t="s">
        <v>0</v>
      </c>
      <c r="B6" s="21" t="s">
        <v>12</v>
      </c>
      <c r="C6" s="23" t="s">
        <v>13</v>
      </c>
      <c r="D6" s="22" t="s">
        <v>14</v>
      </c>
      <c r="E6" s="22" t="s">
        <v>0</v>
      </c>
      <c r="F6" s="22" t="s">
        <v>0</v>
      </c>
      <c r="G6" s="22" t="s">
        <v>0</v>
      </c>
      <c r="H6" s="22" t="s">
        <v>0</v>
      </c>
      <c r="I6" s="22" t="s">
        <v>0</v>
      </c>
      <c r="J6" s="39">
        <f>'2.【招清单2-1表】工程量清单-一级子目清单表'!L78</f>
        <v>757815.96</v>
      </c>
      <c r="K6" s="80" t="s">
        <v>0</v>
      </c>
      <c r="L6" s="1" t="s">
        <v>0</v>
      </c>
    </row>
    <row r="7" ht="15" customHeight="1" spans="1:12">
      <c r="A7" s="1" t="s">
        <v>0</v>
      </c>
      <c r="B7" s="21" t="s">
        <v>15</v>
      </c>
      <c r="C7" s="23" t="s">
        <v>16</v>
      </c>
      <c r="D7" s="22" t="s">
        <v>17</v>
      </c>
      <c r="E7" s="22" t="s">
        <v>0</v>
      </c>
      <c r="F7" s="22" t="s">
        <v>0</v>
      </c>
      <c r="G7" s="22" t="s">
        <v>0</v>
      </c>
      <c r="H7" s="22" t="s">
        <v>0</v>
      </c>
      <c r="I7" s="22" t="s">
        <v>0</v>
      </c>
      <c r="J7" s="39">
        <f>'2.【招清单2-1表】工程量清单-一级子目清单表'!L116</f>
        <v>4382054.76</v>
      </c>
      <c r="K7" s="80" t="s">
        <v>0</v>
      </c>
      <c r="L7" s="1" t="s">
        <v>0</v>
      </c>
    </row>
    <row r="8" ht="15" customHeight="1" spans="1:12">
      <c r="A8" s="1" t="s">
        <v>0</v>
      </c>
      <c r="B8" s="21" t="s">
        <v>18</v>
      </c>
      <c r="C8" s="23" t="s">
        <v>19</v>
      </c>
      <c r="D8" s="22" t="s">
        <v>20</v>
      </c>
      <c r="E8" s="22" t="s">
        <v>0</v>
      </c>
      <c r="F8" s="22" t="s">
        <v>0</v>
      </c>
      <c r="G8" s="22" t="s">
        <v>0</v>
      </c>
      <c r="H8" s="22" t="s">
        <v>0</v>
      </c>
      <c r="I8" s="22" t="s">
        <v>0</v>
      </c>
      <c r="J8" s="39">
        <f>'2.【招清单2-1表】工程量清单-一级子目清单表'!L166</f>
        <v>109035.64</v>
      </c>
      <c r="K8" s="80" t="s">
        <v>0</v>
      </c>
      <c r="L8" s="1" t="s">
        <v>0</v>
      </c>
    </row>
    <row r="9" ht="15" customHeight="1" spans="1:12">
      <c r="A9" s="1"/>
      <c r="B9" s="21" t="s">
        <v>21</v>
      </c>
      <c r="C9" s="23" t="s">
        <v>22</v>
      </c>
      <c r="D9" s="22" t="s">
        <v>23</v>
      </c>
      <c r="E9" s="22"/>
      <c r="F9" s="22" t="s">
        <v>0</v>
      </c>
      <c r="G9" s="22" t="s">
        <v>0</v>
      </c>
      <c r="H9" s="22" t="s">
        <v>0</v>
      </c>
      <c r="I9" s="22" t="s">
        <v>0</v>
      </c>
      <c r="J9" s="39">
        <f>'2.【招清单2-1表】工程量清单-一级子目清单表'!L182</f>
        <v>21532.6</v>
      </c>
      <c r="K9" s="80"/>
      <c r="L9" s="1"/>
    </row>
    <row r="10" ht="15" customHeight="1" spans="1:12">
      <c r="A10" s="1" t="s">
        <v>0</v>
      </c>
      <c r="B10" s="21">
        <v>6</v>
      </c>
      <c r="C10" s="23">
        <v>700</v>
      </c>
      <c r="D10" s="22" t="s">
        <v>24</v>
      </c>
      <c r="E10" s="22" t="s">
        <v>0</v>
      </c>
      <c r="F10" s="22" t="s">
        <v>0</v>
      </c>
      <c r="G10" s="22" t="s">
        <v>0</v>
      </c>
      <c r="H10" s="22" t="s">
        <v>0</v>
      </c>
      <c r="I10" s="22" t="s">
        <v>0</v>
      </c>
      <c r="J10" s="39">
        <f>'2.【招清单2-1表】工程量清单-一级子目清单表'!L242</f>
        <v>433189.36</v>
      </c>
      <c r="K10" s="80" t="s">
        <v>0</v>
      </c>
      <c r="L10" s="1" t="s">
        <v>0</v>
      </c>
    </row>
    <row r="11" ht="15" customHeight="1" spans="1:12">
      <c r="A11" s="1" t="s">
        <v>0</v>
      </c>
      <c r="B11" s="77" t="s">
        <v>0</v>
      </c>
      <c r="C11" s="23" t="s">
        <v>25</v>
      </c>
      <c r="D11" s="22" t="s">
        <v>26</v>
      </c>
      <c r="E11" s="22" t="s">
        <v>0</v>
      </c>
      <c r="F11" s="22" t="s">
        <v>0</v>
      </c>
      <c r="G11" s="22" t="s">
        <v>0</v>
      </c>
      <c r="H11" s="22" t="s">
        <v>0</v>
      </c>
      <c r="I11" s="22" t="s">
        <v>0</v>
      </c>
      <c r="J11" s="39">
        <f>J5+J6+J7+J8+J9+J10</f>
        <v>6084347.2924</v>
      </c>
      <c r="K11" s="80"/>
      <c r="L11" s="1" t="s">
        <v>0</v>
      </c>
    </row>
    <row r="12" ht="15" customHeight="1" spans="1:12">
      <c r="A12" s="1" t="s">
        <v>0</v>
      </c>
      <c r="B12" s="77" t="s">
        <v>0</v>
      </c>
      <c r="C12" s="23" t="s">
        <v>27</v>
      </c>
      <c r="D12" s="22" t="s">
        <v>28</v>
      </c>
      <c r="E12" s="22" t="s">
        <v>0</v>
      </c>
      <c r="F12" s="22" t="s">
        <v>0</v>
      </c>
      <c r="G12" s="22" t="s">
        <v>0</v>
      </c>
      <c r="H12" s="22" t="s">
        <v>0</v>
      </c>
      <c r="I12" s="22" t="s">
        <v>0</v>
      </c>
      <c r="J12" s="39" t="s">
        <v>0</v>
      </c>
      <c r="K12" s="80" t="s">
        <v>0</v>
      </c>
      <c r="L12" s="1" t="s">
        <v>0</v>
      </c>
    </row>
    <row r="13" ht="15" customHeight="1" spans="1:12">
      <c r="A13" s="1" t="s">
        <v>0</v>
      </c>
      <c r="B13" s="77" t="s">
        <v>0</v>
      </c>
      <c r="C13" s="23" t="s">
        <v>29</v>
      </c>
      <c r="D13" s="22" t="s">
        <v>30</v>
      </c>
      <c r="E13" s="22" t="s">
        <v>0</v>
      </c>
      <c r="F13" s="22" t="s">
        <v>0</v>
      </c>
      <c r="G13" s="22" t="s">
        <v>0</v>
      </c>
      <c r="H13" s="22" t="s">
        <v>0</v>
      </c>
      <c r="I13" s="22" t="s">
        <v>0</v>
      </c>
      <c r="J13" s="39" t="s">
        <v>0</v>
      </c>
      <c r="K13" s="80" t="s">
        <v>0</v>
      </c>
      <c r="L13" s="1" t="s">
        <v>0</v>
      </c>
    </row>
    <row r="14" ht="15" customHeight="1" spans="1:12">
      <c r="A14" s="1" t="s">
        <v>0</v>
      </c>
      <c r="B14" s="77" t="s">
        <v>0</v>
      </c>
      <c r="C14" s="23" t="s">
        <v>31</v>
      </c>
      <c r="D14" s="22" t="s">
        <v>32</v>
      </c>
      <c r="E14" s="22" t="s">
        <v>0</v>
      </c>
      <c r="F14" s="22" t="s">
        <v>0</v>
      </c>
      <c r="G14" s="22" t="s">
        <v>0</v>
      </c>
      <c r="H14" s="22" t="s">
        <v>0</v>
      </c>
      <c r="I14" s="22" t="s">
        <v>0</v>
      </c>
      <c r="J14" s="39" t="s">
        <v>0</v>
      </c>
      <c r="K14" s="80" t="s">
        <v>0</v>
      </c>
      <c r="L14" s="1" t="s">
        <v>0</v>
      </c>
    </row>
    <row r="15" ht="15" customHeight="1" spans="1:12">
      <c r="A15" s="1" t="s">
        <v>0</v>
      </c>
      <c r="B15" s="77" t="s">
        <v>0</v>
      </c>
      <c r="C15" s="23" t="s">
        <v>33</v>
      </c>
      <c r="D15" s="22" t="s">
        <v>34</v>
      </c>
      <c r="E15" s="22" t="s">
        <v>0</v>
      </c>
      <c r="F15" s="22" t="s">
        <v>0</v>
      </c>
      <c r="G15" s="22" t="s">
        <v>0</v>
      </c>
      <c r="H15" s="22" t="s">
        <v>0</v>
      </c>
      <c r="I15" s="22" t="s">
        <v>0</v>
      </c>
      <c r="J15" s="39" t="s">
        <v>0</v>
      </c>
      <c r="K15" s="80" t="s">
        <v>0</v>
      </c>
      <c r="L15" s="1" t="s">
        <v>0</v>
      </c>
    </row>
    <row r="16" ht="409.5" customHeight="1" spans="1:12">
      <c r="A16" s="1" t="s">
        <v>0</v>
      </c>
      <c r="B16" s="77" t="s">
        <v>0</v>
      </c>
      <c r="C16" s="23" t="s">
        <v>0</v>
      </c>
      <c r="D16" s="22" t="s">
        <v>0</v>
      </c>
      <c r="E16" s="22" t="s">
        <v>0</v>
      </c>
      <c r="F16" s="22" t="s">
        <v>0</v>
      </c>
      <c r="G16" s="22" t="s">
        <v>0</v>
      </c>
      <c r="H16" s="22" t="s">
        <v>0</v>
      </c>
      <c r="I16" s="22" t="s">
        <v>0</v>
      </c>
      <c r="J16" s="39" t="s">
        <v>0</v>
      </c>
      <c r="K16" s="80" t="s">
        <v>0</v>
      </c>
      <c r="L16" s="1" t="s">
        <v>0</v>
      </c>
    </row>
    <row r="17" ht="15" customHeight="1" spans="1:12">
      <c r="A17" s="1" t="s">
        <v>0</v>
      </c>
      <c r="B17" s="29" t="s">
        <v>35</v>
      </c>
      <c r="C17" s="29" t="s">
        <v>0</v>
      </c>
      <c r="D17" s="29" t="s">
        <v>0</v>
      </c>
      <c r="E17" s="29" t="s">
        <v>0</v>
      </c>
      <c r="F17" s="29" t="s">
        <v>36</v>
      </c>
      <c r="G17" s="29" t="s">
        <v>0</v>
      </c>
      <c r="H17" s="29" t="s">
        <v>0</v>
      </c>
      <c r="I17" s="29" t="s">
        <v>0</v>
      </c>
      <c r="J17" s="43" t="s">
        <v>0</v>
      </c>
      <c r="K17" s="1" t="s">
        <v>0</v>
      </c>
      <c r="L17" s="1" t="s">
        <v>0</v>
      </c>
    </row>
    <row r="18" ht="12" customHeight="1" spans="1:12">
      <c r="A18" s="1" t="s">
        <v>0</v>
      </c>
      <c r="B18" s="1" t="s">
        <v>0</v>
      </c>
      <c r="C18" s="1" t="s">
        <v>0</v>
      </c>
      <c r="D18" s="1" t="s">
        <v>0</v>
      </c>
      <c r="E18" s="1" t="s">
        <v>0</v>
      </c>
      <c r="F18" s="1" t="s">
        <v>0</v>
      </c>
      <c r="G18" s="1" t="s">
        <v>0</v>
      </c>
      <c r="H18" s="1" t="s">
        <v>0</v>
      </c>
      <c r="I18" s="1" t="s">
        <v>0</v>
      </c>
      <c r="J18" s="30" t="s">
        <v>0</v>
      </c>
      <c r="K18" s="1" t="s">
        <v>0</v>
      </c>
      <c r="L18" s="1" t="s">
        <v>0</v>
      </c>
    </row>
  </sheetData>
  <mergeCells count="30">
    <mergeCell ref="B2:K2"/>
    <mergeCell ref="E3:G3"/>
    <mergeCell ref="I3:K3"/>
    <mergeCell ref="D4:I4"/>
    <mergeCell ref="J4:K4"/>
    <mergeCell ref="D5:I5"/>
    <mergeCell ref="J5:K5"/>
    <mergeCell ref="D6:I6"/>
    <mergeCell ref="J6:K6"/>
    <mergeCell ref="D7:I7"/>
    <mergeCell ref="J7:K7"/>
    <mergeCell ref="D8:I8"/>
    <mergeCell ref="J8:K8"/>
    <mergeCell ref="D9:I9"/>
    <mergeCell ref="D10:I10"/>
    <mergeCell ref="J10:K10"/>
    <mergeCell ref="D11:I11"/>
    <mergeCell ref="J11:K11"/>
    <mergeCell ref="D12:I12"/>
    <mergeCell ref="J12:K12"/>
    <mergeCell ref="D13:I13"/>
    <mergeCell ref="J13:K13"/>
    <mergeCell ref="D14:I14"/>
    <mergeCell ref="J14:K14"/>
    <mergeCell ref="D15:I15"/>
    <mergeCell ref="J15:K15"/>
    <mergeCell ref="D16:I16"/>
    <mergeCell ref="J16:K16"/>
    <mergeCell ref="B17:E17"/>
    <mergeCell ref="F17:J17"/>
  </mergeCells>
  <pageMargins left="0" right="0" top="0" bottom="0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O246"/>
  <sheetViews>
    <sheetView tabSelected="1" zoomScale="130" zoomScaleNormal="130" topLeftCell="A7" workbookViewId="0">
      <selection activeCell="H70" sqref="H70"/>
    </sheetView>
  </sheetViews>
  <sheetFormatPr defaultColWidth="9" defaultRowHeight="13.5"/>
  <cols>
    <col min="1" max="1" width="11.6666666666667" customWidth="1"/>
    <col min="2" max="2" width="9.5" customWidth="1"/>
    <col min="3" max="3" width="32.1666666666667" customWidth="1"/>
    <col min="4" max="4" width="5.33333333333333" customWidth="1"/>
    <col min="5" max="5" width="0.166666666666667" customWidth="1"/>
    <col min="6" max="6" width="3.66666666666667" customWidth="1"/>
    <col min="7" max="7" width="1.16666666666667" customWidth="1"/>
    <col min="8" max="8" width="9.5" customWidth="1"/>
    <col min="9" max="9" width="7.5" style="16" customWidth="1"/>
    <col min="10" max="10" width="0.375" style="16" customWidth="1"/>
    <col min="11" max="11" width="1.63333333333333" style="16" customWidth="1"/>
    <col min="12" max="12" width="10.5" style="16" customWidth="1"/>
    <col min="13" max="13" width="7" customWidth="1"/>
    <col min="14" max="14" width="10.375"/>
    <col min="15" max="16" width="12.625"/>
  </cols>
  <sheetData>
    <row r="1" ht="42" customHeight="1" spans="1:13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30" t="s">
        <v>0</v>
      </c>
      <c r="J1" s="30" t="s">
        <v>0</v>
      </c>
      <c r="K1" s="30" t="s">
        <v>0</v>
      </c>
      <c r="L1" s="30" t="s">
        <v>0</v>
      </c>
      <c r="M1" s="1" t="s">
        <v>0</v>
      </c>
    </row>
    <row r="2" ht="28" customHeight="1" spans="1:13">
      <c r="A2" s="1" t="s">
        <v>0</v>
      </c>
      <c r="B2" s="2" t="s">
        <v>37</v>
      </c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2" t="s">
        <v>0</v>
      </c>
      <c r="I2" s="31" t="s">
        <v>0</v>
      </c>
      <c r="J2" s="31" t="s">
        <v>0</v>
      </c>
      <c r="K2" s="31" t="s">
        <v>0</v>
      </c>
      <c r="L2" s="31" t="s">
        <v>0</v>
      </c>
      <c r="M2" s="1" t="s">
        <v>0</v>
      </c>
    </row>
    <row r="3" ht="12" customHeight="1" spans="1:13">
      <c r="A3" s="1" t="s">
        <v>0</v>
      </c>
      <c r="B3" s="3" t="s">
        <v>38</v>
      </c>
      <c r="C3" s="3" t="s">
        <v>0</v>
      </c>
      <c r="D3" s="3" t="s">
        <v>0</v>
      </c>
      <c r="E3" s="3" t="s">
        <v>0</v>
      </c>
      <c r="F3" s="3" t="s">
        <v>0</v>
      </c>
      <c r="G3" s="3" t="s">
        <v>0</v>
      </c>
      <c r="H3" s="3" t="s">
        <v>0</v>
      </c>
      <c r="I3" s="32" t="s">
        <v>0</v>
      </c>
      <c r="J3" s="32" t="s">
        <v>0</v>
      </c>
      <c r="K3" s="30" t="s">
        <v>0</v>
      </c>
      <c r="L3" s="30" t="s">
        <v>0</v>
      </c>
      <c r="M3" s="1" t="s">
        <v>0</v>
      </c>
    </row>
    <row r="4" ht="12" customHeight="1" spans="1:13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7" t="s">
        <v>2</v>
      </c>
      <c r="H4" s="17" t="s">
        <v>0</v>
      </c>
      <c r="I4" s="33" t="s">
        <v>0</v>
      </c>
      <c r="J4" s="32" t="s">
        <v>39</v>
      </c>
      <c r="K4" s="32" t="s">
        <v>0</v>
      </c>
      <c r="L4" s="34" t="s">
        <v>40</v>
      </c>
      <c r="M4" s="1" t="s">
        <v>0</v>
      </c>
    </row>
    <row r="5" ht="22" customHeight="1" spans="1:13">
      <c r="A5" s="1" t="s">
        <v>0</v>
      </c>
      <c r="B5" s="18" t="s">
        <v>41</v>
      </c>
      <c r="C5" s="18" t="s">
        <v>0</v>
      </c>
      <c r="D5" s="18" t="s">
        <v>0</v>
      </c>
      <c r="E5" s="18" t="s">
        <v>0</v>
      </c>
      <c r="F5" s="18" t="s">
        <v>0</v>
      </c>
      <c r="G5" s="18" t="s">
        <v>0</v>
      </c>
      <c r="H5" s="18" t="s">
        <v>0</v>
      </c>
      <c r="I5" s="35" t="s">
        <v>0</v>
      </c>
      <c r="J5" s="35" t="s">
        <v>0</v>
      </c>
      <c r="K5" s="35" t="s">
        <v>0</v>
      </c>
      <c r="L5" s="35" t="s">
        <v>0</v>
      </c>
      <c r="M5" s="1" t="s">
        <v>0</v>
      </c>
    </row>
    <row r="6" ht="17" customHeight="1" spans="1:13">
      <c r="A6" s="1" t="s">
        <v>0</v>
      </c>
      <c r="B6" s="19" t="s">
        <v>6</v>
      </c>
      <c r="C6" s="20" t="s">
        <v>7</v>
      </c>
      <c r="D6" s="20" t="s">
        <v>42</v>
      </c>
      <c r="E6" s="20" t="s">
        <v>0</v>
      </c>
      <c r="F6" s="20" t="s">
        <v>0</v>
      </c>
      <c r="G6" s="20" t="s">
        <v>0</v>
      </c>
      <c r="H6" s="20" t="s">
        <v>43</v>
      </c>
      <c r="I6" s="36" t="s">
        <v>44</v>
      </c>
      <c r="J6" s="36" t="s">
        <v>0</v>
      </c>
      <c r="K6" s="36" t="s">
        <v>0</v>
      </c>
      <c r="L6" s="37" t="s">
        <v>45</v>
      </c>
      <c r="M6" s="1" t="s">
        <v>0</v>
      </c>
    </row>
    <row r="7" ht="15" customHeight="1" spans="1:13">
      <c r="A7" s="1" t="s">
        <v>0</v>
      </c>
      <c r="B7" s="21" t="s">
        <v>46</v>
      </c>
      <c r="C7" s="22" t="s">
        <v>47</v>
      </c>
      <c r="D7" s="23" t="s">
        <v>0</v>
      </c>
      <c r="E7" s="23" t="s">
        <v>0</v>
      </c>
      <c r="F7" s="23" t="s">
        <v>0</v>
      </c>
      <c r="G7" s="23" t="s">
        <v>0</v>
      </c>
      <c r="H7" s="24" t="s">
        <v>0</v>
      </c>
      <c r="I7" s="38" t="s">
        <v>0</v>
      </c>
      <c r="J7" s="38" t="s">
        <v>0</v>
      </c>
      <c r="K7" s="38" t="s">
        <v>0</v>
      </c>
      <c r="L7" s="39" t="s">
        <v>0</v>
      </c>
      <c r="M7" s="1" t="s">
        <v>0</v>
      </c>
    </row>
    <row r="8" ht="15" customHeight="1" spans="1:13">
      <c r="A8" s="1" t="s">
        <v>0</v>
      </c>
      <c r="B8" s="21" t="s">
        <v>48</v>
      </c>
      <c r="C8" s="22" t="s">
        <v>49</v>
      </c>
      <c r="D8" s="23" t="s">
        <v>50</v>
      </c>
      <c r="E8" s="23" t="s">
        <v>0</v>
      </c>
      <c r="F8" s="23" t="s">
        <v>0</v>
      </c>
      <c r="G8" s="23" t="s">
        <v>0</v>
      </c>
      <c r="H8" s="25" t="s">
        <v>51</v>
      </c>
      <c r="I8" s="38">
        <f>L8/H8</f>
        <v>21941.08</v>
      </c>
      <c r="J8" s="38" t="s">
        <v>0</v>
      </c>
      <c r="K8" s="38" t="s">
        <v>0</v>
      </c>
      <c r="L8" s="39">
        <f>23849*0.92</f>
        <v>21941.08</v>
      </c>
      <c r="M8" s="1" t="s">
        <v>0</v>
      </c>
    </row>
    <row r="9" ht="15" customHeight="1" spans="1:13">
      <c r="A9" s="1" t="s">
        <v>0</v>
      </c>
      <c r="B9" s="21" t="s">
        <v>52</v>
      </c>
      <c r="C9" s="22" t="s">
        <v>53</v>
      </c>
      <c r="D9" s="23" t="s">
        <v>0</v>
      </c>
      <c r="E9" s="23" t="s">
        <v>0</v>
      </c>
      <c r="F9" s="23" t="s">
        <v>0</v>
      </c>
      <c r="G9" s="23" t="s">
        <v>0</v>
      </c>
      <c r="H9" s="25" t="s">
        <v>0</v>
      </c>
      <c r="I9" s="38" t="s">
        <v>0</v>
      </c>
      <c r="J9" s="38" t="s">
        <v>0</v>
      </c>
      <c r="K9" s="38" t="s">
        <v>0</v>
      </c>
      <c r="L9" s="39" t="s">
        <v>0</v>
      </c>
      <c r="M9" s="1" t="s">
        <v>0</v>
      </c>
    </row>
    <row r="10" ht="15" customHeight="1" spans="1:13">
      <c r="A10" s="1" t="s">
        <v>0</v>
      </c>
      <c r="B10" s="21" t="s">
        <v>54</v>
      </c>
      <c r="C10" s="22" t="s">
        <v>55</v>
      </c>
      <c r="D10" s="23" t="s">
        <v>50</v>
      </c>
      <c r="E10" s="23" t="s">
        <v>0</v>
      </c>
      <c r="F10" s="23" t="s">
        <v>0</v>
      </c>
      <c r="G10" s="23" t="s">
        <v>0</v>
      </c>
      <c r="H10" s="25" t="s">
        <v>51</v>
      </c>
      <c r="I10" s="38">
        <f>L10/H10</f>
        <v>81063.96</v>
      </c>
      <c r="J10" s="38" t="s">
        <v>0</v>
      </c>
      <c r="K10" s="38" t="s">
        <v>0</v>
      </c>
      <c r="L10" s="39">
        <f>88113*0.92</f>
        <v>81063.96</v>
      </c>
      <c r="M10" s="1" t="s">
        <v>0</v>
      </c>
    </row>
    <row r="11" ht="15" customHeight="1" spans="1:13">
      <c r="A11" s="1" t="s">
        <v>0</v>
      </c>
      <c r="B11" s="21" t="s">
        <v>56</v>
      </c>
      <c r="C11" s="22" t="s">
        <v>57</v>
      </c>
      <c r="D11" s="23" t="s">
        <v>0</v>
      </c>
      <c r="E11" s="23" t="s">
        <v>0</v>
      </c>
      <c r="F11" s="23" t="s">
        <v>0</v>
      </c>
      <c r="G11" s="23" t="s">
        <v>0</v>
      </c>
      <c r="H11" s="25" t="s">
        <v>0</v>
      </c>
      <c r="I11" s="38"/>
      <c r="J11" s="38"/>
      <c r="K11" s="38"/>
      <c r="L11" s="39" t="s">
        <v>0</v>
      </c>
      <c r="M11" s="1" t="s">
        <v>0</v>
      </c>
    </row>
    <row r="12" ht="15" customHeight="1" spans="1:13">
      <c r="A12" s="1" t="s">
        <v>0</v>
      </c>
      <c r="B12" s="21" t="s">
        <v>58</v>
      </c>
      <c r="C12" s="22" t="s">
        <v>59</v>
      </c>
      <c r="D12" s="23" t="s">
        <v>50</v>
      </c>
      <c r="E12" s="23" t="s">
        <v>0</v>
      </c>
      <c r="F12" s="23" t="s">
        <v>0</v>
      </c>
      <c r="G12" s="23" t="s">
        <v>0</v>
      </c>
      <c r="H12" s="25" t="s">
        <v>51</v>
      </c>
      <c r="I12" s="38">
        <f t="shared" ref="I11:I17" si="0">L12/H12</f>
        <v>1242</v>
      </c>
      <c r="J12" s="38"/>
      <c r="K12" s="38"/>
      <c r="L12" s="39">
        <f>1350*0.92</f>
        <v>1242</v>
      </c>
      <c r="M12" s="1" t="s">
        <v>0</v>
      </c>
    </row>
    <row r="13" ht="15" customHeight="1" spans="1:13">
      <c r="A13" s="1" t="s">
        <v>0</v>
      </c>
      <c r="B13" s="21" t="s">
        <v>60</v>
      </c>
      <c r="C13" s="22" t="s">
        <v>61</v>
      </c>
      <c r="D13" s="23" t="s">
        <v>0</v>
      </c>
      <c r="E13" s="23" t="s">
        <v>0</v>
      </c>
      <c r="F13" s="23" t="s">
        <v>0</v>
      </c>
      <c r="G13" s="23" t="s">
        <v>0</v>
      </c>
      <c r="H13" s="25" t="s">
        <v>0</v>
      </c>
      <c r="I13" s="38"/>
      <c r="J13" s="38"/>
      <c r="K13" s="38"/>
      <c r="L13" s="39" t="s">
        <v>0</v>
      </c>
      <c r="M13" s="1" t="s">
        <v>0</v>
      </c>
    </row>
    <row r="14" ht="15" customHeight="1" spans="1:13">
      <c r="A14" s="1" t="s">
        <v>0</v>
      </c>
      <c r="B14" s="21" t="s">
        <v>62</v>
      </c>
      <c r="C14" s="22" t="s">
        <v>63</v>
      </c>
      <c r="D14" s="23" t="s">
        <v>50</v>
      </c>
      <c r="E14" s="23" t="s">
        <v>0</v>
      </c>
      <c r="F14" s="23" t="s">
        <v>0</v>
      </c>
      <c r="G14" s="23" t="s">
        <v>0</v>
      </c>
      <c r="H14" s="25" t="s">
        <v>51</v>
      </c>
      <c r="I14" s="38">
        <f t="shared" si="0"/>
        <v>7262.48</v>
      </c>
      <c r="J14" s="38"/>
      <c r="K14" s="38"/>
      <c r="L14" s="39">
        <f>7894*0.92</f>
        <v>7262.48</v>
      </c>
      <c r="M14" s="1" t="s">
        <v>0</v>
      </c>
    </row>
    <row r="15" ht="15" customHeight="1" spans="1:13">
      <c r="A15" s="1" t="s">
        <v>0</v>
      </c>
      <c r="B15" s="21" t="s">
        <v>64</v>
      </c>
      <c r="C15" s="22" t="s">
        <v>65</v>
      </c>
      <c r="D15" s="23" t="s">
        <v>50</v>
      </c>
      <c r="E15" s="23" t="s">
        <v>0</v>
      </c>
      <c r="F15" s="23" t="s">
        <v>0</v>
      </c>
      <c r="G15" s="23" t="s">
        <v>0</v>
      </c>
      <c r="H15" s="25" t="s">
        <v>51</v>
      </c>
      <c r="I15" s="38">
        <f t="shared" si="0"/>
        <v>132326.3324</v>
      </c>
      <c r="J15" s="38"/>
      <c r="K15" s="38"/>
      <c r="L15" s="39">
        <f>143832.97*0.92</f>
        <v>132326.3324</v>
      </c>
      <c r="M15" s="1" t="s">
        <v>0</v>
      </c>
    </row>
    <row r="16" ht="15" customHeight="1" spans="1:13">
      <c r="A16" s="1" t="s">
        <v>0</v>
      </c>
      <c r="B16" s="21" t="s">
        <v>66</v>
      </c>
      <c r="C16" s="22" t="s">
        <v>67</v>
      </c>
      <c r="D16" s="23" t="s">
        <v>0</v>
      </c>
      <c r="E16" s="23" t="s">
        <v>0</v>
      </c>
      <c r="F16" s="23" t="s">
        <v>0</v>
      </c>
      <c r="G16" s="23" t="s">
        <v>0</v>
      </c>
      <c r="H16" s="25" t="s">
        <v>0</v>
      </c>
      <c r="I16" s="38"/>
      <c r="J16" s="38"/>
      <c r="K16" s="38"/>
      <c r="L16" s="39" t="s">
        <v>0</v>
      </c>
      <c r="M16" s="1" t="s">
        <v>0</v>
      </c>
    </row>
    <row r="17" ht="15" customHeight="1" spans="1:13">
      <c r="A17" s="1" t="s">
        <v>0</v>
      </c>
      <c r="B17" s="21" t="s">
        <v>68</v>
      </c>
      <c r="C17" s="22" t="s">
        <v>69</v>
      </c>
      <c r="D17" s="23" t="s">
        <v>50</v>
      </c>
      <c r="E17" s="23" t="s">
        <v>0</v>
      </c>
      <c r="F17" s="23" t="s">
        <v>0</v>
      </c>
      <c r="G17" s="23" t="s">
        <v>0</v>
      </c>
      <c r="H17" s="25" t="s">
        <v>51</v>
      </c>
      <c r="I17" s="38">
        <f t="shared" si="0"/>
        <v>136883.12</v>
      </c>
      <c r="J17" s="38"/>
      <c r="K17" s="38"/>
      <c r="L17" s="39">
        <f>148786*0.92</f>
        <v>136883.12</v>
      </c>
      <c r="M17" s="1" t="s">
        <v>0</v>
      </c>
    </row>
    <row r="18" ht="15" customHeight="1" spans="1:13">
      <c r="A18" s="1"/>
      <c r="B18" s="21" t="s">
        <v>70</v>
      </c>
      <c r="C18" s="22"/>
      <c r="D18" s="26"/>
      <c r="E18" s="26"/>
      <c r="F18" s="26"/>
      <c r="G18" s="23"/>
      <c r="H18" s="25"/>
      <c r="I18" s="40"/>
      <c r="J18" s="40"/>
      <c r="K18" s="41"/>
      <c r="L18" s="39">
        <f>SUM(L8:L17)</f>
        <v>380718.9724</v>
      </c>
      <c r="M18" s="1"/>
    </row>
    <row r="19" ht="409.5" customHeight="1" spans="1:13">
      <c r="A19" s="1" t="s">
        <v>0</v>
      </c>
      <c r="B19" s="21" t="s">
        <v>0</v>
      </c>
      <c r="C19" s="22" t="s">
        <v>0</v>
      </c>
      <c r="D19" s="23" t="s">
        <v>0</v>
      </c>
      <c r="E19" s="23" t="s">
        <v>0</v>
      </c>
      <c r="F19" s="23" t="s">
        <v>0</v>
      </c>
      <c r="G19" s="23" t="s">
        <v>0</v>
      </c>
      <c r="H19" s="25" t="s">
        <v>0</v>
      </c>
      <c r="I19" s="38" t="s">
        <v>0</v>
      </c>
      <c r="J19" s="38" t="s">
        <v>0</v>
      </c>
      <c r="K19" s="38" t="s">
        <v>0</v>
      </c>
      <c r="L19" s="39" t="s">
        <v>0</v>
      </c>
      <c r="M19" s="1" t="s">
        <v>0</v>
      </c>
    </row>
    <row r="20" ht="15" customHeight="1" spans="1:13">
      <c r="A20" s="1" t="s">
        <v>0</v>
      </c>
      <c r="B20" s="27" t="s">
        <v>71</v>
      </c>
      <c r="C20" s="27" t="s">
        <v>0</v>
      </c>
      <c r="D20" s="27" t="s">
        <v>0</v>
      </c>
      <c r="E20" s="27" t="s">
        <v>0</v>
      </c>
      <c r="F20" s="27" t="s">
        <v>0</v>
      </c>
      <c r="G20" s="27" t="s">
        <v>0</v>
      </c>
      <c r="H20" s="28" t="s">
        <v>72</v>
      </c>
      <c r="I20" s="42" t="s">
        <v>0</v>
      </c>
      <c r="J20" s="42" t="s">
        <v>0</v>
      </c>
      <c r="K20" s="42" t="s">
        <v>0</v>
      </c>
      <c r="L20" s="42" t="s">
        <v>0</v>
      </c>
      <c r="M20" s="1" t="s">
        <v>0</v>
      </c>
    </row>
    <row r="21" ht="15" customHeight="1" spans="1:13">
      <c r="A21" s="1" t="s">
        <v>0</v>
      </c>
      <c r="B21" s="29" t="s">
        <v>73</v>
      </c>
      <c r="C21" s="29" t="s">
        <v>0</v>
      </c>
      <c r="D21" s="29" t="s">
        <v>0</v>
      </c>
      <c r="E21" s="1" t="s">
        <v>0</v>
      </c>
      <c r="F21" s="29" t="s">
        <v>74</v>
      </c>
      <c r="G21" s="29" t="s">
        <v>0</v>
      </c>
      <c r="H21" s="29" t="s">
        <v>0</v>
      </c>
      <c r="I21" s="43" t="s">
        <v>0</v>
      </c>
      <c r="J21" s="43" t="s">
        <v>0</v>
      </c>
      <c r="K21" s="43" t="s">
        <v>0</v>
      </c>
      <c r="L21" s="43" t="s">
        <v>0</v>
      </c>
      <c r="M21" s="1" t="s">
        <v>0</v>
      </c>
    </row>
    <row r="22" ht="12" customHeight="1" spans="1:13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30" t="s">
        <v>0</v>
      </c>
      <c r="J22" s="30" t="s">
        <v>0</v>
      </c>
      <c r="K22" s="30" t="s">
        <v>0</v>
      </c>
      <c r="L22" s="30" t="s">
        <v>0</v>
      </c>
      <c r="M22" s="1" t="s">
        <v>0</v>
      </c>
    </row>
    <row r="23" ht="42" customHeight="1" spans="1:1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30" t="s">
        <v>0</v>
      </c>
      <c r="J23" s="30" t="s">
        <v>0</v>
      </c>
      <c r="K23" s="30" t="s">
        <v>0</v>
      </c>
      <c r="L23" s="30" t="s">
        <v>0</v>
      </c>
      <c r="M23" s="1" t="s">
        <v>0</v>
      </c>
    </row>
    <row r="24" ht="28" customHeight="1" spans="1:13">
      <c r="A24" s="1" t="s">
        <v>0</v>
      </c>
      <c r="B24" s="2" t="s">
        <v>37</v>
      </c>
      <c r="C24" s="2" t="s">
        <v>0</v>
      </c>
      <c r="D24" s="2" t="s">
        <v>0</v>
      </c>
      <c r="E24" s="2" t="s">
        <v>0</v>
      </c>
      <c r="F24" s="2" t="s">
        <v>0</v>
      </c>
      <c r="G24" s="2" t="s">
        <v>0</v>
      </c>
      <c r="H24" s="2" t="s">
        <v>0</v>
      </c>
      <c r="I24" s="31" t="s">
        <v>0</v>
      </c>
      <c r="J24" s="31" t="s">
        <v>0</v>
      </c>
      <c r="K24" s="31" t="s">
        <v>0</v>
      </c>
      <c r="L24" s="31" t="s">
        <v>0</v>
      </c>
      <c r="M24" s="1" t="s">
        <v>0</v>
      </c>
    </row>
    <row r="25" ht="12" customHeight="1" spans="1:13">
      <c r="A25" s="1" t="s">
        <v>0</v>
      </c>
      <c r="B25" s="3" t="s">
        <v>38</v>
      </c>
      <c r="C25" s="3" t="s">
        <v>0</v>
      </c>
      <c r="D25" s="3" t="s">
        <v>0</v>
      </c>
      <c r="E25" s="3" t="s">
        <v>0</v>
      </c>
      <c r="F25" s="3" t="s">
        <v>0</v>
      </c>
      <c r="G25" s="3" t="s">
        <v>0</v>
      </c>
      <c r="H25" s="3" t="s">
        <v>0</v>
      </c>
      <c r="I25" s="32" t="s">
        <v>0</v>
      </c>
      <c r="J25" s="32" t="s">
        <v>0</v>
      </c>
      <c r="K25" s="30" t="s">
        <v>0</v>
      </c>
      <c r="L25" s="30" t="s">
        <v>0</v>
      </c>
      <c r="M25" s="1" t="s">
        <v>0</v>
      </c>
    </row>
    <row r="26" ht="12" customHeight="1" spans="1:13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7" t="s">
        <v>75</v>
      </c>
      <c r="H26" s="17" t="s">
        <v>0</v>
      </c>
      <c r="I26" s="33" t="s">
        <v>0</v>
      </c>
      <c r="J26" s="32" t="s">
        <v>39</v>
      </c>
      <c r="K26" s="32" t="s">
        <v>0</v>
      </c>
      <c r="L26" s="34" t="s">
        <v>76</v>
      </c>
      <c r="M26" s="1" t="s">
        <v>0</v>
      </c>
    </row>
    <row r="27" ht="22" customHeight="1" spans="1:13">
      <c r="A27" s="1" t="s">
        <v>0</v>
      </c>
      <c r="B27" s="18" t="s">
        <v>77</v>
      </c>
      <c r="C27" s="18" t="s">
        <v>0</v>
      </c>
      <c r="D27" s="18" t="s">
        <v>0</v>
      </c>
      <c r="E27" s="18" t="s">
        <v>0</v>
      </c>
      <c r="F27" s="18" t="s">
        <v>0</v>
      </c>
      <c r="G27" s="18" t="s">
        <v>0</v>
      </c>
      <c r="H27" s="18" t="s">
        <v>0</v>
      </c>
      <c r="I27" s="35" t="s">
        <v>0</v>
      </c>
      <c r="J27" s="35" t="s">
        <v>0</v>
      </c>
      <c r="K27" s="35" t="s">
        <v>0</v>
      </c>
      <c r="L27" s="35" t="s">
        <v>0</v>
      </c>
      <c r="M27" s="1" t="s">
        <v>0</v>
      </c>
    </row>
    <row r="28" ht="17" customHeight="1" spans="1:13">
      <c r="A28" s="1" t="s">
        <v>0</v>
      </c>
      <c r="B28" s="19" t="s">
        <v>6</v>
      </c>
      <c r="C28" s="20" t="s">
        <v>7</v>
      </c>
      <c r="D28" s="20" t="s">
        <v>42</v>
      </c>
      <c r="E28" s="20" t="s">
        <v>0</v>
      </c>
      <c r="F28" s="20" t="s">
        <v>0</v>
      </c>
      <c r="G28" s="20" t="s">
        <v>0</v>
      </c>
      <c r="H28" s="20" t="s">
        <v>43</v>
      </c>
      <c r="I28" s="36" t="s">
        <v>44</v>
      </c>
      <c r="J28" s="36" t="s">
        <v>0</v>
      </c>
      <c r="K28" s="36" t="s">
        <v>0</v>
      </c>
      <c r="L28" s="37" t="s">
        <v>45</v>
      </c>
      <c r="M28" s="1" t="s">
        <v>0</v>
      </c>
    </row>
    <row r="29" ht="15" customHeight="1" spans="1:13">
      <c r="A29" s="1" t="s">
        <v>0</v>
      </c>
      <c r="B29" s="21" t="s">
        <v>78</v>
      </c>
      <c r="C29" s="22" t="s">
        <v>79</v>
      </c>
      <c r="D29" s="23" t="s">
        <v>0</v>
      </c>
      <c r="E29" s="23" t="s">
        <v>0</v>
      </c>
      <c r="F29" s="23" t="s">
        <v>0</v>
      </c>
      <c r="G29" s="23" t="s">
        <v>0</v>
      </c>
      <c r="H29" s="25" t="s">
        <v>0</v>
      </c>
      <c r="I29" s="38" t="s">
        <v>0</v>
      </c>
      <c r="J29" s="38" t="s">
        <v>0</v>
      </c>
      <c r="K29" s="38" t="s">
        <v>0</v>
      </c>
      <c r="L29" s="39" t="s">
        <v>0</v>
      </c>
      <c r="M29" s="1" t="s">
        <v>0</v>
      </c>
    </row>
    <row r="30" ht="15" customHeight="1" spans="1:13">
      <c r="A30" s="1" t="s">
        <v>0</v>
      </c>
      <c r="B30" s="21" t="s">
        <v>80</v>
      </c>
      <c r="C30" s="22" t="s">
        <v>81</v>
      </c>
      <c r="D30" s="23" t="s">
        <v>0</v>
      </c>
      <c r="E30" s="23" t="s">
        <v>0</v>
      </c>
      <c r="F30" s="23" t="s">
        <v>0</v>
      </c>
      <c r="G30" s="23" t="s">
        <v>0</v>
      </c>
      <c r="H30" s="25" t="s">
        <v>0</v>
      </c>
      <c r="I30" s="38" t="s">
        <v>0</v>
      </c>
      <c r="J30" s="38" t="s">
        <v>0</v>
      </c>
      <c r="K30" s="38" t="s">
        <v>0</v>
      </c>
      <c r="L30" s="39" t="s">
        <v>0</v>
      </c>
      <c r="M30" s="1" t="s">
        <v>0</v>
      </c>
    </row>
    <row r="31" ht="15" customHeight="1" spans="1:13">
      <c r="A31" s="1" t="s">
        <v>0</v>
      </c>
      <c r="B31" s="21" t="s">
        <v>82</v>
      </c>
      <c r="C31" s="22" t="s">
        <v>83</v>
      </c>
      <c r="D31" s="23" t="s">
        <v>0</v>
      </c>
      <c r="E31" s="23" t="s">
        <v>0</v>
      </c>
      <c r="F31" s="23" t="s">
        <v>0</v>
      </c>
      <c r="G31" s="23" t="s">
        <v>0</v>
      </c>
      <c r="H31" s="25" t="s">
        <v>0</v>
      </c>
      <c r="I31" s="38" t="s">
        <v>0</v>
      </c>
      <c r="J31" s="38" t="s">
        <v>0</v>
      </c>
      <c r="K31" s="38" t="s">
        <v>0</v>
      </c>
      <c r="L31" s="39" t="s">
        <v>0</v>
      </c>
      <c r="M31" s="1" t="s">
        <v>0</v>
      </c>
    </row>
    <row r="32" ht="15" customHeight="1" spans="1:13">
      <c r="A32" s="1" t="s">
        <v>0</v>
      </c>
      <c r="B32" s="21" t="s">
        <v>84</v>
      </c>
      <c r="C32" s="22" t="s">
        <v>85</v>
      </c>
      <c r="D32" s="23" t="s">
        <v>86</v>
      </c>
      <c r="E32" s="23" t="s">
        <v>0</v>
      </c>
      <c r="F32" s="23" t="s">
        <v>0</v>
      </c>
      <c r="G32" s="23" t="s">
        <v>0</v>
      </c>
      <c r="H32" s="25" t="s">
        <v>87</v>
      </c>
      <c r="I32" s="38">
        <f>L32/H32</f>
        <v>27.2688306283812</v>
      </c>
      <c r="J32" s="38" t="s">
        <v>0</v>
      </c>
      <c r="K32" s="38" t="s">
        <v>0</v>
      </c>
      <c r="L32" s="39">
        <f>5698*0.92</f>
        <v>5242.16</v>
      </c>
      <c r="M32" s="1" t="s">
        <v>0</v>
      </c>
    </row>
    <row r="33" ht="15" customHeight="1" spans="1:13">
      <c r="A33" s="1" t="s">
        <v>0</v>
      </c>
      <c r="B33" s="21" t="s">
        <v>88</v>
      </c>
      <c r="C33" s="22" t="s">
        <v>89</v>
      </c>
      <c r="D33" s="23" t="s">
        <v>86</v>
      </c>
      <c r="E33" s="23" t="s">
        <v>0</v>
      </c>
      <c r="F33" s="23" t="s">
        <v>0</v>
      </c>
      <c r="G33" s="23" t="s">
        <v>0</v>
      </c>
      <c r="H33" s="25" t="s">
        <v>90</v>
      </c>
      <c r="I33" s="38">
        <f>L33/H33</f>
        <v>27.2702722114487</v>
      </c>
      <c r="J33" s="38"/>
      <c r="K33" s="38"/>
      <c r="L33" s="39">
        <f>4127*0.92</f>
        <v>3796.84</v>
      </c>
      <c r="M33" s="1" t="s">
        <v>0</v>
      </c>
    </row>
    <row r="34" ht="15" customHeight="1" spans="1:13">
      <c r="A34" s="1" t="s">
        <v>0</v>
      </c>
      <c r="B34" s="21" t="s">
        <v>91</v>
      </c>
      <c r="C34" s="22" t="s">
        <v>92</v>
      </c>
      <c r="D34" s="23" t="s">
        <v>0</v>
      </c>
      <c r="E34" s="23" t="s">
        <v>0</v>
      </c>
      <c r="F34" s="23" t="s">
        <v>0</v>
      </c>
      <c r="G34" s="23" t="s">
        <v>0</v>
      </c>
      <c r="H34" s="25" t="s">
        <v>0</v>
      </c>
      <c r="I34" s="38"/>
      <c r="J34" s="38"/>
      <c r="K34" s="38"/>
      <c r="L34" s="39" t="s">
        <v>0</v>
      </c>
      <c r="M34" s="1" t="s">
        <v>0</v>
      </c>
    </row>
    <row r="35" ht="15" customHeight="1" spans="1:13">
      <c r="A35" s="1" t="s">
        <v>0</v>
      </c>
      <c r="B35" s="21" t="s">
        <v>93</v>
      </c>
      <c r="C35" s="22" t="s">
        <v>94</v>
      </c>
      <c r="D35" s="23" t="s">
        <v>86</v>
      </c>
      <c r="E35" s="23" t="s">
        <v>0</v>
      </c>
      <c r="F35" s="23" t="s">
        <v>0</v>
      </c>
      <c r="G35" s="23" t="s">
        <v>0</v>
      </c>
      <c r="H35" s="25" t="s">
        <v>95</v>
      </c>
      <c r="I35" s="38">
        <f>L35/H35</f>
        <v>36.1539899520972</v>
      </c>
      <c r="J35" s="38"/>
      <c r="K35" s="38"/>
      <c r="L35" s="39">
        <f>6727*0.92</f>
        <v>6188.84</v>
      </c>
      <c r="M35" s="1" t="s">
        <v>0</v>
      </c>
    </row>
    <row r="36" ht="15" customHeight="1" spans="1:13">
      <c r="A36" s="1" t="s">
        <v>0</v>
      </c>
      <c r="B36" s="21" t="s">
        <v>96</v>
      </c>
      <c r="C36" s="22" t="s">
        <v>97</v>
      </c>
      <c r="D36" s="23" t="s">
        <v>0</v>
      </c>
      <c r="E36" s="23" t="s">
        <v>0</v>
      </c>
      <c r="F36" s="23" t="s">
        <v>0</v>
      </c>
      <c r="G36" s="23" t="s">
        <v>0</v>
      </c>
      <c r="H36" s="25" t="s">
        <v>0</v>
      </c>
      <c r="I36" s="38"/>
      <c r="J36" s="38"/>
      <c r="K36" s="38"/>
      <c r="L36" s="39" t="s">
        <v>0</v>
      </c>
      <c r="M36" s="1" t="s">
        <v>0</v>
      </c>
    </row>
    <row r="37" ht="15" customHeight="1" spans="1:13">
      <c r="A37" s="1" t="s">
        <v>0</v>
      </c>
      <c r="B37" s="21" t="s">
        <v>98</v>
      </c>
      <c r="C37" s="22" t="s">
        <v>99</v>
      </c>
      <c r="D37" s="23" t="s">
        <v>0</v>
      </c>
      <c r="E37" s="23" t="s">
        <v>0</v>
      </c>
      <c r="F37" s="23" t="s">
        <v>0</v>
      </c>
      <c r="G37" s="23" t="s">
        <v>0</v>
      </c>
      <c r="H37" s="25" t="s">
        <v>0</v>
      </c>
      <c r="I37" s="38"/>
      <c r="J37" s="38"/>
      <c r="K37" s="38"/>
      <c r="L37" s="39" t="s">
        <v>0</v>
      </c>
      <c r="M37" s="1" t="s">
        <v>0</v>
      </c>
    </row>
    <row r="38" ht="15" customHeight="1" spans="1:13">
      <c r="A38" s="1" t="s">
        <v>0</v>
      </c>
      <c r="B38" s="21" t="s">
        <v>100</v>
      </c>
      <c r="C38" s="22" t="s">
        <v>101</v>
      </c>
      <c r="D38" s="23" t="s">
        <v>86</v>
      </c>
      <c r="E38" s="23" t="s">
        <v>0</v>
      </c>
      <c r="F38" s="23" t="s">
        <v>0</v>
      </c>
      <c r="G38" s="23" t="s">
        <v>0</v>
      </c>
      <c r="H38" s="25" t="s">
        <v>102</v>
      </c>
      <c r="I38" s="38">
        <f>L38/H38</f>
        <v>2.68647986903332</v>
      </c>
      <c r="J38" s="38"/>
      <c r="K38" s="38"/>
      <c r="L38" s="39">
        <f>4074*0.92</f>
        <v>3748.08</v>
      </c>
      <c r="M38" s="1" t="s">
        <v>0</v>
      </c>
    </row>
    <row r="39" ht="15" customHeight="1" spans="1:13">
      <c r="A39" s="1" t="s">
        <v>0</v>
      </c>
      <c r="B39" s="21" t="s">
        <v>100</v>
      </c>
      <c r="C39" s="22" t="s">
        <v>103</v>
      </c>
      <c r="D39" s="23" t="s">
        <v>86</v>
      </c>
      <c r="E39" s="23" t="s">
        <v>0</v>
      </c>
      <c r="F39" s="23" t="s">
        <v>0</v>
      </c>
      <c r="G39" s="23" t="s">
        <v>0</v>
      </c>
      <c r="H39" s="25" t="s">
        <v>104</v>
      </c>
      <c r="I39" s="38">
        <f>L39/H39</f>
        <v>9.02527110313435</v>
      </c>
      <c r="J39" s="38"/>
      <c r="K39" s="38"/>
      <c r="L39" s="39">
        <f>20530*0.92</f>
        <v>18887.6</v>
      </c>
      <c r="M39" s="1" t="s">
        <v>0</v>
      </c>
    </row>
    <row r="40" ht="15" customHeight="1" spans="1:13">
      <c r="A40" s="1" t="s">
        <v>0</v>
      </c>
      <c r="B40" s="21" t="s">
        <v>100</v>
      </c>
      <c r="C40" s="22" t="s">
        <v>105</v>
      </c>
      <c r="D40" s="23" t="s">
        <v>86</v>
      </c>
      <c r="E40" s="23" t="s">
        <v>0</v>
      </c>
      <c r="F40" s="23" t="s">
        <v>0</v>
      </c>
      <c r="G40" s="23" t="s">
        <v>0</v>
      </c>
      <c r="H40" s="25" t="s">
        <v>106</v>
      </c>
      <c r="I40" s="38">
        <f>L40/H40</f>
        <v>8.66613148312738</v>
      </c>
      <c r="J40" s="38"/>
      <c r="K40" s="38"/>
      <c r="L40" s="39">
        <f>6571*0.92</f>
        <v>6045.32</v>
      </c>
      <c r="M40" s="1" t="s">
        <v>0</v>
      </c>
    </row>
    <row r="41" ht="15" customHeight="1" spans="1:13">
      <c r="A41" s="1" t="s">
        <v>0</v>
      </c>
      <c r="B41" s="21" t="s">
        <v>107</v>
      </c>
      <c r="C41" s="22" t="s">
        <v>108</v>
      </c>
      <c r="D41" s="23" t="s">
        <v>86</v>
      </c>
      <c r="E41" s="23" t="s">
        <v>0</v>
      </c>
      <c r="F41" s="23" t="s">
        <v>0</v>
      </c>
      <c r="G41" s="23" t="s">
        <v>0</v>
      </c>
      <c r="H41" s="25" t="s">
        <v>109</v>
      </c>
      <c r="I41" s="38">
        <f t="shared" ref="I41:I68" si="1">L41/H41</f>
        <v>52.9916479635012</v>
      </c>
      <c r="J41" s="38"/>
      <c r="K41" s="38"/>
      <c r="L41" s="39">
        <f>6262*0.92</f>
        <v>5761.04</v>
      </c>
      <c r="M41" s="1" t="s">
        <v>0</v>
      </c>
    </row>
    <row r="42" ht="15" customHeight="1" spans="1:13">
      <c r="A42" s="1" t="s">
        <v>0</v>
      </c>
      <c r="B42" s="21" t="s">
        <v>107</v>
      </c>
      <c r="C42" s="22" t="s">
        <v>110</v>
      </c>
      <c r="D42" s="23" t="s">
        <v>86</v>
      </c>
      <c r="E42" s="23" t="s">
        <v>0</v>
      </c>
      <c r="F42" s="23" t="s">
        <v>0</v>
      </c>
      <c r="G42" s="23" t="s">
        <v>0</v>
      </c>
      <c r="H42" s="25" t="s">
        <v>111</v>
      </c>
      <c r="I42" s="38">
        <f t="shared" si="1"/>
        <v>20.7451436012281</v>
      </c>
      <c r="J42" s="38"/>
      <c r="K42" s="38"/>
      <c r="L42" s="39">
        <f>8035*0.92</f>
        <v>7392.2</v>
      </c>
      <c r="M42" s="1" t="s">
        <v>0</v>
      </c>
    </row>
    <row r="43" ht="15" customHeight="1" spans="1:13">
      <c r="A43" s="1" t="s">
        <v>0</v>
      </c>
      <c r="B43" s="21" t="s">
        <v>112</v>
      </c>
      <c r="C43" s="22" t="s">
        <v>113</v>
      </c>
      <c r="D43" s="23" t="s">
        <v>86</v>
      </c>
      <c r="E43" s="23" t="s">
        <v>0</v>
      </c>
      <c r="F43" s="23" t="s">
        <v>0</v>
      </c>
      <c r="G43" s="23" t="s">
        <v>0</v>
      </c>
      <c r="H43" s="25">
        <v>6371</v>
      </c>
      <c r="I43" s="38">
        <f t="shared" si="1"/>
        <v>8.66642599277978</v>
      </c>
      <c r="J43" s="38"/>
      <c r="K43" s="38"/>
      <c r="L43" s="39">
        <f>60015*0.92</f>
        <v>55213.8</v>
      </c>
      <c r="M43" s="1" t="s">
        <v>0</v>
      </c>
    </row>
    <row r="44" ht="15" customHeight="1" spans="1:13">
      <c r="A44" s="1" t="s">
        <v>0</v>
      </c>
      <c r="B44" s="21" t="s">
        <v>114</v>
      </c>
      <c r="C44" s="22" t="s">
        <v>115</v>
      </c>
      <c r="D44" s="23" t="s">
        <v>0</v>
      </c>
      <c r="E44" s="23" t="s">
        <v>0</v>
      </c>
      <c r="F44" s="23" t="s">
        <v>0</v>
      </c>
      <c r="G44" s="23" t="s">
        <v>0</v>
      </c>
      <c r="H44" s="25" t="s">
        <v>0</v>
      </c>
      <c r="I44" s="38"/>
      <c r="J44" s="38"/>
      <c r="K44" s="38"/>
      <c r="L44" s="39" t="s">
        <v>0</v>
      </c>
      <c r="M44" s="1" t="s">
        <v>0</v>
      </c>
    </row>
    <row r="45" ht="15" customHeight="1" spans="1:13">
      <c r="A45" s="1" t="s">
        <v>0</v>
      </c>
      <c r="B45" s="21" t="s">
        <v>116</v>
      </c>
      <c r="C45" s="22" t="s">
        <v>117</v>
      </c>
      <c r="D45" s="23" t="s">
        <v>0</v>
      </c>
      <c r="E45" s="23" t="s">
        <v>0</v>
      </c>
      <c r="F45" s="23" t="s">
        <v>0</v>
      </c>
      <c r="G45" s="23" t="s">
        <v>0</v>
      </c>
      <c r="H45" s="25" t="s">
        <v>0</v>
      </c>
      <c r="I45" s="38"/>
      <c r="J45" s="38"/>
      <c r="K45" s="38"/>
      <c r="L45" s="39" t="s">
        <v>0</v>
      </c>
      <c r="M45" s="1" t="s">
        <v>0</v>
      </c>
    </row>
    <row r="46" ht="15" customHeight="1" spans="1:13">
      <c r="A46" s="1" t="s">
        <v>0</v>
      </c>
      <c r="B46" s="21" t="s">
        <v>118</v>
      </c>
      <c r="C46" s="22" t="s">
        <v>119</v>
      </c>
      <c r="D46" s="23" t="s">
        <v>86</v>
      </c>
      <c r="E46" s="23" t="s">
        <v>0</v>
      </c>
      <c r="F46" s="23" t="s">
        <v>0</v>
      </c>
      <c r="G46" s="23" t="s">
        <v>0</v>
      </c>
      <c r="H46" s="25" t="s">
        <v>120</v>
      </c>
      <c r="I46" s="38">
        <f t="shared" si="1"/>
        <v>4.67355066540235</v>
      </c>
      <c r="J46" s="38"/>
      <c r="K46" s="38"/>
      <c r="L46" s="39">
        <f>15536*0.92</f>
        <v>14293.12</v>
      </c>
      <c r="M46" s="1" t="s">
        <v>0</v>
      </c>
    </row>
    <row r="47" ht="15" customHeight="1" spans="1:13">
      <c r="A47" s="1" t="s">
        <v>0</v>
      </c>
      <c r="B47" s="21" t="s">
        <v>121</v>
      </c>
      <c r="C47" s="22" t="s">
        <v>122</v>
      </c>
      <c r="D47" s="23" t="s">
        <v>86</v>
      </c>
      <c r="E47" s="23" t="s">
        <v>0</v>
      </c>
      <c r="F47" s="23" t="s">
        <v>0</v>
      </c>
      <c r="G47" s="23" t="s">
        <v>0</v>
      </c>
      <c r="H47" s="25" t="s">
        <v>123</v>
      </c>
      <c r="I47" s="38">
        <f t="shared" si="1"/>
        <v>6.09887435953233</v>
      </c>
      <c r="J47" s="38"/>
      <c r="K47" s="38"/>
      <c r="L47" s="39">
        <f>3351*0.92</f>
        <v>3082.92</v>
      </c>
      <c r="M47" s="1" t="s">
        <v>0</v>
      </c>
    </row>
    <row r="48" ht="15" customHeight="1" spans="1:13">
      <c r="A48" s="1" t="s">
        <v>0</v>
      </c>
      <c r="B48" s="21" t="s">
        <v>124</v>
      </c>
      <c r="C48" s="22" t="s">
        <v>125</v>
      </c>
      <c r="D48" s="23" t="s">
        <v>86</v>
      </c>
      <c r="E48" s="23" t="s">
        <v>0</v>
      </c>
      <c r="F48" s="23" t="s">
        <v>0</v>
      </c>
      <c r="G48" s="23" t="s">
        <v>0</v>
      </c>
      <c r="H48" s="25" t="s">
        <v>126</v>
      </c>
      <c r="I48" s="38">
        <f t="shared" si="1"/>
        <v>15.162186167693</v>
      </c>
      <c r="J48" s="38"/>
      <c r="K48" s="38"/>
      <c r="L48" s="39">
        <f>11133*0.92</f>
        <v>10242.36</v>
      </c>
      <c r="M48" s="1" t="s">
        <v>0</v>
      </c>
    </row>
    <row r="49" ht="15" customHeight="1" spans="1:13">
      <c r="A49" s="1" t="s">
        <v>0</v>
      </c>
      <c r="B49" s="21" t="s">
        <v>127</v>
      </c>
      <c r="C49" s="22" t="s">
        <v>128</v>
      </c>
      <c r="D49" s="23" t="s">
        <v>0</v>
      </c>
      <c r="E49" s="23" t="s">
        <v>0</v>
      </c>
      <c r="F49" s="23" t="s">
        <v>0</v>
      </c>
      <c r="G49" s="23" t="s">
        <v>0</v>
      </c>
      <c r="H49" s="25" t="s">
        <v>0</v>
      </c>
      <c r="I49" s="38"/>
      <c r="J49" s="38"/>
      <c r="K49" s="38"/>
      <c r="L49" s="39" t="s">
        <v>0</v>
      </c>
      <c r="M49" s="1" t="s">
        <v>0</v>
      </c>
    </row>
    <row r="50" ht="15" customHeight="1" spans="1:13">
      <c r="A50" s="1" t="s">
        <v>0</v>
      </c>
      <c r="B50" s="21" t="s">
        <v>129</v>
      </c>
      <c r="C50" s="22" t="s">
        <v>130</v>
      </c>
      <c r="D50" s="23" t="s">
        <v>86</v>
      </c>
      <c r="E50" s="23" t="s">
        <v>0</v>
      </c>
      <c r="F50" s="23" t="s">
        <v>0</v>
      </c>
      <c r="G50" s="23" t="s">
        <v>0</v>
      </c>
      <c r="H50" s="25" t="s">
        <v>131</v>
      </c>
      <c r="I50" s="38">
        <f t="shared" si="1"/>
        <v>212.684410646388</v>
      </c>
      <c r="J50" s="38"/>
      <c r="K50" s="38"/>
      <c r="L50" s="39">
        <f>608*0.92</f>
        <v>559.36</v>
      </c>
      <c r="M50" s="1" t="s">
        <v>0</v>
      </c>
    </row>
    <row r="51" ht="15" customHeight="1" spans="1:13">
      <c r="A51" s="1" t="s">
        <v>0</v>
      </c>
      <c r="B51" s="21" t="s">
        <v>132</v>
      </c>
      <c r="C51" s="22" t="s">
        <v>133</v>
      </c>
      <c r="D51" s="23" t="s">
        <v>86</v>
      </c>
      <c r="E51" s="23" t="s">
        <v>0</v>
      </c>
      <c r="F51" s="23" t="s">
        <v>0</v>
      </c>
      <c r="G51" s="23" t="s">
        <v>0</v>
      </c>
      <c r="H51" s="25" t="s">
        <v>134</v>
      </c>
      <c r="I51" s="38">
        <f t="shared" si="1"/>
        <v>163.511351351351</v>
      </c>
      <c r="J51" s="38"/>
      <c r="K51" s="38"/>
      <c r="L51" s="39">
        <f>1644*0.92</f>
        <v>1512.48</v>
      </c>
      <c r="M51" s="1" t="s">
        <v>0</v>
      </c>
    </row>
    <row r="52" ht="15" customHeight="1" spans="1:13">
      <c r="A52" s="1" t="s">
        <v>0</v>
      </c>
      <c r="B52" s="21" t="s">
        <v>135</v>
      </c>
      <c r="C52" s="22" t="s">
        <v>136</v>
      </c>
      <c r="D52" s="23" t="s">
        <v>86</v>
      </c>
      <c r="E52" s="23" t="s">
        <v>0</v>
      </c>
      <c r="F52" s="23" t="s">
        <v>0</v>
      </c>
      <c r="G52" s="23" t="s">
        <v>0</v>
      </c>
      <c r="H52" s="25" t="s">
        <v>137</v>
      </c>
      <c r="I52" s="38">
        <f t="shared" si="1"/>
        <v>19.1400198609732</v>
      </c>
      <c r="J52" s="38"/>
      <c r="K52" s="38"/>
      <c r="L52" s="39">
        <f>2095*0.92</f>
        <v>1927.4</v>
      </c>
      <c r="M52" s="1" t="s">
        <v>0</v>
      </c>
    </row>
    <row r="53" ht="15" customHeight="1" spans="1:13">
      <c r="A53" s="1" t="s">
        <v>0</v>
      </c>
      <c r="B53" s="21" t="s">
        <v>138</v>
      </c>
      <c r="C53" s="22" t="s">
        <v>139</v>
      </c>
      <c r="D53" s="23" t="s">
        <v>86</v>
      </c>
      <c r="E53" s="23" t="s">
        <v>0</v>
      </c>
      <c r="F53" s="23" t="s">
        <v>0</v>
      </c>
      <c r="G53" s="23" t="s">
        <v>0</v>
      </c>
      <c r="H53" s="25" t="s">
        <v>140</v>
      </c>
      <c r="I53" s="38">
        <f t="shared" si="1"/>
        <v>21.3272727272727</v>
      </c>
      <c r="J53" s="38"/>
      <c r="K53" s="38"/>
      <c r="L53" s="39">
        <f>51*0.92</f>
        <v>46.92</v>
      </c>
      <c r="M53" s="1" t="s">
        <v>0</v>
      </c>
    </row>
    <row r="54" ht="15" customHeight="1" spans="1:13">
      <c r="A54" s="1" t="s">
        <v>0</v>
      </c>
      <c r="B54" s="21" t="s">
        <v>141</v>
      </c>
      <c r="C54" s="22" t="s">
        <v>142</v>
      </c>
      <c r="D54" s="23" t="s">
        <v>86</v>
      </c>
      <c r="E54" s="23" t="s">
        <v>0</v>
      </c>
      <c r="F54" s="23" t="s">
        <v>0</v>
      </c>
      <c r="G54" s="23" t="s">
        <v>0</v>
      </c>
      <c r="H54" s="25" t="s">
        <v>143</v>
      </c>
      <c r="I54" s="38">
        <f t="shared" si="1"/>
        <v>174.217414248021</v>
      </c>
      <c r="J54" s="38"/>
      <c r="K54" s="38"/>
      <c r="L54" s="39">
        <f>14354*0.92</f>
        <v>13205.68</v>
      </c>
      <c r="M54" s="1" t="s">
        <v>0</v>
      </c>
    </row>
    <row r="55" ht="15" customHeight="1" spans="1:13">
      <c r="A55" s="1" t="s">
        <v>0</v>
      </c>
      <c r="B55" s="21" t="s">
        <v>144</v>
      </c>
      <c r="C55" s="22" t="s">
        <v>145</v>
      </c>
      <c r="D55" s="23" t="s">
        <v>86</v>
      </c>
      <c r="E55" s="23" t="s">
        <v>0</v>
      </c>
      <c r="F55" s="23" t="s">
        <v>0</v>
      </c>
      <c r="G55" s="23" t="s">
        <v>0</v>
      </c>
      <c r="H55" s="25" t="s">
        <v>146</v>
      </c>
      <c r="I55" s="38">
        <f t="shared" si="1"/>
        <v>119.5632</v>
      </c>
      <c r="J55" s="38"/>
      <c r="K55" s="38"/>
      <c r="L55" s="39">
        <f>29241*0.92</f>
        <v>26901.72</v>
      </c>
      <c r="M55" s="1" t="s">
        <v>0</v>
      </c>
    </row>
    <row r="56" ht="15" customHeight="1" spans="1:13">
      <c r="A56" s="1" t="s">
        <v>0</v>
      </c>
      <c r="B56" s="21" t="s">
        <v>147</v>
      </c>
      <c r="C56" s="22" t="s">
        <v>148</v>
      </c>
      <c r="D56" s="23" t="s">
        <v>86</v>
      </c>
      <c r="E56" s="23" t="s">
        <v>0</v>
      </c>
      <c r="F56" s="23" t="s">
        <v>0</v>
      </c>
      <c r="G56" s="23" t="s">
        <v>0</v>
      </c>
      <c r="H56" s="25" t="s">
        <v>149</v>
      </c>
      <c r="I56" s="38">
        <f t="shared" si="1"/>
        <v>4.67364790107387</v>
      </c>
      <c r="J56" s="38"/>
      <c r="K56" s="38"/>
      <c r="L56" s="39">
        <f>31222*0.92</f>
        <v>28724.24</v>
      </c>
      <c r="M56" s="1" t="s">
        <v>0</v>
      </c>
    </row>
    <row r="57" ht="15" customHeight="1" spans="1:13">
      <c r="A57" s="1" t="s">
        <v>0</v>
      </c>
      <c r="B57" s="21" t="s">
        <v>150</v>
      </c>
      <c r="C57" s="22" t="s">
        <v>151</v>
      </c>
      <c r="D57" s="23" t="s">
        <v>0</v>
      </c>
      <c r="E57" s="23" t="s">
        <v>0</v>
      </c>
      <c r="F57" s="23" t="s">
        <v>0</v>
      </c>
      <c r="G57" s="23" t="s">
        <v>0</v>
      </c>
      <c r="H57" s="25" t="s">
        <v>0</v>
      </c>
      <c r="I57" s="38"/>
      <c r="J57" s="38"/>
      <c r="K57" s="38"/>
      <c r="L57" s="39" t="s">
        <v>0</v>
      </c>
      <c r="M57" s="1" t="s">
        <v>0</v>
      </c>
    </row>
    <row r="58" ht="15" customHeight="1" spans="1:13">
      <c r="A58" s="1" t="s">
        <v>0</v>
      </c>
      <c r="B58" s="21" t="s">
        <v>152</v>
      </c>
      <c r="C58" s="22" t="s">
        <v>153</v>
      </c>
      <c r="D58" s="23" t="s">
        <v>154</v>
      </c>
      <c r="E58" s="23" t="s">
        <v>0</v>
      </c>
      <c r="F58" s="23" t="s">
        <v>0</v>
      </c>
      <c r="G58" s="23" t="s">
        <v>0</v>
      </c>
      <c r="H58" s="25" t="s">
        <v>155</v>
      </c>
      <c r="I58" s="38">
        <f t="shared" si="1"/>
        <v>0.18398662401861</v>
      </c>
      <c r="J58" s="38"/>
      <c r="K58" s="38"/>
      <c r="L58" s="39">
        <f>2751*0.92</f>
        <v>2530.92</v>
      </c>
      <c r="M58" s="1" t="s">
        <v>0</v>
      </c>
    </row>
    <row r="59" ht="15" customHeight="1" spans="1:13">
      <c r="A59" s="1" t="s">
        <v>0</v>
      </c>
      <c r="B59" s="21" t="s">
        <v>156</v>
      </c>
      <c r="C59" s="22" t="s">
        <v>157</v>
      </c>
      <c r="D59" s="23" t="s">
        <v>0</v>
      </c>
      <c r="E59" s="23" t="s">
        <v>0</v>
      </c>
      <c r="F59" s="23" t="s">
        <v>0</v>
      </c>
      <c r="G59" s="23" t="s">
        <v>0</v>
      </c>
      <c r="H59" s="25" t="s">
        <v>0</v>
      </c>
      <c r="I59" s="38"/>
      <c r="J59" s="38"/>
      <c r="K59" s="38"/>
      <c r="L59" s="39" t="s">
        <v>0</v>
      </c>
      <c r="M59" s="1" t="s">
        <v>0</v>
      </c>
    </row>
    <row r="60" ht="15" customHeight="1" spans="1:13">
      <c r="A60" s="1" t="s">
        <v>0</v>
      </c>
      <c r="B60" s="21" t="s">
        <v>158</v>
      </c>
      <c r="C60" s="22" t="s">
        <v>159</v>
      </c>
      <c r="D60" s="23" t="s">
        <v>0</v>
      </c>
      <c r="E60" s="23" t="s">
        <v>0</v>
      </c>
      <c r="F60" s="23" t="s">
        <v>0</v>
      </c>
      <c r="G60" s="23" t="s">
        <v>0</v>
      </c>
      <c r="H60" s="25" t="s">
        <v>0</v>
      </c>
      <c r="I60" s="38"/>
      <c r="J60" s="38"/>
      <c r="K60" s="38"/>
      <c r="L60" s="39" t="s">
        <v>0</v>
      </c>
      <c r="M60" s="1" t="s">
        <v>0</v>
      </c>
    </row>
    <row r="61" ht="15" customHeight="1" spans="1:13">
      <c r="A61" s="1" t="s">
        <v>0</v>
      </c>
      <c r="B61" s="21" t="s">
        <v>160</v>
      </c>
      <c r="C61" s="22" t="s">
        <v>161</v>
      </c>
      <c r="D61" s="23" t="s">
        <v>0</v>
      </c>
      <c r="E61" s="23" t="s">
        <v>0</v>
      </c>
      <c r="F61" s="23" t="s">
        <v>0</v>
      </c>
      <c r="G61" s="23" t="s">
        <v>0</v>
      </c>
      <c r="H61" s="25" t="s">
        <v>0</v>
      </c>
      <c r="I61" s="38"/>
      <c r="J61" s="38"/>
      <c r="K61" s="38"/>
      <c r="L61" s="39" t="s">
        <v>0</v>
      </c>
      <c r="M61" s="1" t="s">
        <v>0</v>
      </c>
    </row>
    <row r="62" ht="15" customHeight="1" spans="1:13">
      <c r="A62" s="1" t="s">
        <v>0</v>
      </c>
      <c r="B62" s="21" t="s">
        <v>162</v>
      </c>
      <c r="C62" s="22" t="s">
        <v>163</v>
      </c>
      <c r="D62" s="23" t="s">
        <v>86</v>
      </c>
      <c r="E62" s="23" t="s">
        <v>0</v>
      </c>
      <c r="F62" s="23" t="s">
        <v>0</v>
      </c>
      <c r="G62" s="23" t="s">
        <v>0</v>
      </c>
      <c r="H62" s="25" t="s">
        <v>164</v>
      </c>
      <c r="I62" s="38">
        <f t="shared" si="1"/>
        <v>643.622675691317</v>
      </c>
      <c r="J62" s="38"/>
      <c r="K62" s="38"/>
      <c r="L62" s="39">
        <f>556076*0.92</f>
        <v>511589.92</v>
      </c>
      <c r="M62" s="1" t="s">
        <v>0</v>
      </c>
    </row>
    <row r="63" ht="15" customHeight="1" spans="1:13">
      <c r="A63" s="1" t="s">
        <v>0</v>
      </c>
      <c r="B63" s="21" t="s">
        <v>165</v>
      </c>
      <c r="C63" s="22" t="s">
        <v>166</v>
      </c>
      <c r="D63" s="23" t="s">
        <v>167</v>
      </c>
      <c r="E63" s="23" t="s">
        <v>0</v>
      </c>
      <c r="F63" s="23" t="s">
        <v>0</v>
      </c>
      <c r="G63" s="23" t="s">
        <v>0</v>
      </c>
      <c r="H63" s="25" t="s">
        <v>168</v>
      </c>
      <c r="I63" s="38">
        <f>L63/H63</f>
        <v>555.244210526316</v>
      </c>
      <c r="J63" s="38"/>
      <c r="K63" s="38"/>
      <c r="L63" s="39">
        <f>11467*0.92</f>
        <v>10549.64</v>
      </c>
      <c r="M63" s="1" t="s">
        <v>0</v>
      </c>
    </row>
    <row r="64" ht="15" customHeight="1" spans="1:13">
      <c r="A64" s="1" t="s">
        <v>0</v>
      </c>
      <c r="B64" s="21" t="s">
        <v>169</v>
      </c>
      <c r="C64" s="22" t="s">
        <v>170</v>
      </c>
      <c r="D64" s="23" t="s">
        <v>0</v>
      </c>
      <c r="E64" s="23" t="s">
        <v>0</v>
      </c>
      <c r="F64" s="23" t="s">
        <v>0</v>
      </c>
      <c r="G64" s="23" t="s">
        <v>0</v>
      </c>
      <c r="H64" s="25" t="s">
        <v>0</v>
      </c>
      <c r="I64" s="38"/>
      <c r="J64" s="38"/>
      <c r="K64" s="38"/>
      <c r="L64" s="39" t="s">
        <v>0</v>
      </c>
      <c r="M64" s="1" t="s">
        <v>0</v>
      </c>
    </row>
    <row r="65" ht="15" customHeight="1" spans="1:13">
      <c r="A65" s="1" t="s">
        <v>0</v>
      </c>
      <c r="B65" s="21" t="s">
        <v>171</v>
      </c>
      <c r="C65" s="22" t="s">
        <v>172</v>
      </c>
      <c r="D65" s="23" t="s">
        <v>0</v>
      </c>
      <c r="E65" s="23" t="s">
        <v>0</v>
      </c>
      <c r="F65" s="23" t="s">
        <v>0</v>
      </c>
      <c r="G65" s="23" t="s">
        <v>0</v>
      </c>
      <c r="H65" s="25" t="s">
        <v>0</v>
      </c>
      <c r="I65" s="38"/>
      <c r="J65" s="38"/>
      <c r="K65" s="38"/>
      <c r="L65" s="39" t="s">
        <v>0</v>
      </c>
      <c r="M65" s="1" t="s">
        <v>0</v>
      </c>
    </row>
    <row r="66" ht="15" customHeight="1" spans="1:13">
      <c r="A66" s="1" t="s">
        <v>0</v>
      </c>
      <c r="B66" s="21" t="s">
        <v>173</v>
      </c>
      <c r="C66" s="22" t="s">
        <v>174</v>
      </c>
      <c r="D66" s="23" t="s">
        <v>0</v>
      </c>
      <c r="E66" s="23" t="s">
        <v>0</v>
      </c>
      <c r="F66" s="23" t="s">
        <v>0</v>
      </c>
      <c r="G66" s="23" t="s">
        <v>0</v>
      </c>
      <c r="H66" s="25" t="s">
        <v>0</v>
      </c>
      <c r="I66" s="38"/>
      <c r="J66" s="38"/>
      <c r="K66" s="38"/>
      <c r="L66" s="39" t="s">
        <v>0</v>
      </c>
      <c r="M66" s="1" t="s">
        <v>0</v>
      </c>
    </row>
    <row r="67" ht="15" customHeight="1" spans="1:13">
      <c r="A67" s="1" t="s">
        <v>0</v>
      </c>
      <c r="B67" s="21" t="s">
        <v>175</v>
      </c>
      <c r="C67" s="22" t="s">
        <v>176</v>
      </c>
      <c r="D67" s="23" t="s">
        <v>86</v>
      </c>
      <c r="E67" s="23" t="s">
        <v>0</v>
      </c>
      <c r="F67" s="23" t="s">
        <v>0</v>
      </c>
      <c r="G67" s="23" t="s">
        <v>0</v>
      </c>
      <c r="H67" s="25" t="s">
        <v>177</v>
      </c>
      <c r="I67" s="38">
        <f>L67/H67</f>
        <v>671.195604395604</v>
      </c>
      <c r="J67" s="38"/>
      <c r="K67" s="38"/>
      <c r="L67" s="39">
        <f>6639*0.92</f>
        <v>6107.88</v>
      </c>
      <c r="M67" s="1" t="s">
        <v>0</v>
      </c>
    </row>
    <row r="68" ht="15" customHeight="1" spans="1:13">
      <c r="A68" s="1" t="s">
        <v>0</v>
      </c>
      <c r="B68" s="29" t="s">
        <v>73</v>
      </c>
      <c r="C68" s="29" t="s">
        <v>0</v>
      </c>
      <c r="D68" s="29" t="s">
        <v>0</v>
      </c>
      <c r="E68" s="1" t="s">
        <v>0</v>
      </c>
      <c r="F68" s="29" t="s">
        <v>74</v>
      </c>
      <c r="G68" s="29" t="s">
        <v>0</v>
      </c>
      <c r="H68" s="29" t="s">
        <v>0</v>
      </c>
      <c r="I68" s="43" t="s">
        <v>0</v>
      </c>
      <c r="J68" s="43" t="s">
        <v>0</v>
      </c>
      <c r="K68" s="43" t="s">
        <v>0</v>
      </c>
      <c r="L68" s="43" t="s">
        <v>0</v>
      </c>
      <c r="M68" s="1" t="s">
        <v>0</v>
      </c>
    </row>
    <row r="69" ht="12" customHeight="1" spans="1:13">
      <c r="A69" s="1" t="s">
        <v>0</v>
      </c>
      <c r="B69" s="1" t="s">
        <v>0</v>
      </c>
      <c r="C69" s="1" t="s">
        <v>0</v>
      </c>
      <c r="D69" s="1" t="s">
        <v>0</v>
      </c>
      <c r="E69" s="1" t="s">
        <v>0</v>
      </c>
      <c r="F69" s="1" t="s">
        <v>0</v>
      </c>
      <c r="G69" s="1" t="s">
        <v>0</v>
      </c>
      <c r="H69" s="1" t="s">
        <v>0</v>
      </c>
      <c r="I69" s="30" t="s">
        <v>0</v>
      </c>
      <c r="J69" s="30" t="s">
        <v>0</v>
      </c>
      <c r="K69" s="30" t="s">
        <v>0</v>
      </c>
      <c r="L69" s="30" t="s">
        <v>0</v>
      </c>
      <c r="M69" s="1" t="s">
        <v>0</v>
      </c>
    </row>
    <row r="70" ht="42" customHeight="1" spans="1:13">
      <c r="A70" s="1" t="s">
        <v>0</v>
      </c>
      <c r="B70" s="1" t="s">
        <v>0</v>
      </c>
      <c r="C70" s="1" t="s">
        <v>0</v>
      </c>
      <c r="D70" s="1" t="s">
        <v>0</v>
      </c>
      <c r="E70" s="1" t="s">
        <v>0</v>
      </c>
      <c r="F70" s="1" t="s">
        <v>0</v>
      </c>
      <c r="G70" s="1" t="s">
        <v>0</v>
      </c>
      <c r="H70" s="1" t="s">
        <v>0</v>
      </c>
      <c r="I70" s="30" t="s">
        <v>0</v>
      </c>
      <c r="J70" s="30" t="s">
        <v>0</v>
      </c>
      <c r="K70" s="30" t="s">
        <v>0</v>
      </c>
      <c r="L70" s="30" t="s">
        <v>0</v>
      </c>
      <c r="M70" s="1" t="s">
        <v>0</v>
      </c>
    </row>
    <row r="71" ht="28" customHeight="1" spans="1:13">
      <c r="A71" s="1" t="s">
        <v>0</v>
      </c>
      <c r="B71" s="2" t="s">
        <v>37</v>
      </c>
      <c r="C71" s="2" t="s">
        <v>0</v>
      </c>
      <c r="D71" s="2" t="s">
        <v>0</v>
      </c>
      <c r="E71" s="2" t="s">
        <v>0</v>
      </c>
      <c r="F71" s="2" t="s">
        <v>0</v>
      </c>
      <c r="G71" s="2" t="s">
        <v>0</v>
      </c>
      <c r="H71" s="2" t="s">
        <v>0</v>
      </c>
      <c r="I71" s="31" t="s">
        <v>0</v>
      </c>
      <c r="J71" s="31" t="s">
        <v>0</v>
      </c>
      <c r="K71" s="31" t="s">
        <v>0</v>
      </c>
      <c r="L71" s="31" t="s">
        <v>0</v>
      </c>
      <c r="M71" s="1" t="s">
        <v>0</v>
      </c>
    </row>
    <row r="72" ht="12" customHeight="1" spans="1:13">
      <c r="A72" s="1" t="s">
        <v>0</v>
      </c>
      <c r="B72" s="3" t="s">
        <v>38</v>
      </c>
      <c r="C72" s="3" t="s">
        <v>0</v>
      </c>
      <c r="D72" s="3" t="s">
        <v>0</v>
      </c>
      <c r="E72" s="3" t="s">
        <v>0</v>
      </c>
      <c r="F72" s="3" t="s">
        <v>0</v>
      </c>
      <c r="G72" s="3" t="s">
        <v>0</v>
      </c>
      <c r="H72" s="3" t="s">
        <v>0</v>
      </c>
      <c r="I72" s="32" t="s">
        <v>0</v>
      </c>
      <c r="J72" s="32" t="s">
        <v>0</v>
      </c>
      <c r="K72" s="30" t="s">
        <v>0</v>
      </c>
      <c r="L72" s="30" t="s">
        <v>0</v>
      </c>
      <c r="M72" s="1" t="s">
        <v>0</v>
      </c>
    </row>
    <row r="73" ht="12" customHeight="1" spans="1:13">
      <c r="A73" s="1" t="s">
        <v>0</v>
      </c>
      <c r="B73" s="1" t="s">
        <v>0</v>
      </c>
      <c r="C73" s="1" t="s">
        <v>0</v>
      </c>
      <c r="D73" s="1" t="s">
        <v>0</v>
      </c>
      <c r="E73" s="1" t="s">
        <v>0</v>
      </c>
      <c r="F73" s="1" t="s">
        <v>0</v>
      </c>
      <c r="G73" s="17" t="s">
        <v>178</v>
      </c>
      <c r="H73" s="17" t="s">
        <v>0</v>
      </c>
      <c r="I73" s="33" t="s">
        <v>0</v>
      </c>
      <c r="J73" s="32" t="s">
        <v>39</v>
      </c>
      <c r="K73" s="32" t="s">
        <v>0</v>
      </c>
      <c r="L73" s="34" t="s">
        <v>40</v>
      </c>
      <c r="M73" s="1" t="s">
        <v>0</v>
      </c>
    </row>
    <row r="74" ht="22" customHeight="1" spans="1:13">
      <c r="A74" s="1" t="s">
        <v>0</v>
      </c>
      <c r="B74" s="18" t="s">
        <v>77</v>
      </c>
      <c r="C74" s="18" t="s">
        <v>0</v>
      </c>
      <c r="D74" s="18" t="s">
        <v>0</v>
      </c>
      <c r="E74" s="18" t="s">
        <v>0</v>
      </c>
      <c r="F74" s="18" t="s">
        <v>0</v>
      </c>
      <c r="G74" s="18" t="s">
        <v>0</v>
      </c>
      <c r="H74" s="18" t="s">
        <v>0</v>
      </c>
      <c r="I74" s="35" t="s">
        <v>0</v>
      </c>
      <c r="J74" s="35" t="s">
        <v>0</v>
      </c>
      <c r="K74" s="35" t="s">
        <v>0</v>
      </c>
      <c r="L74" s="35" t="s">
        <v>0</v>
      </c>
      <c r="M74" s="1" t="s">
        <v>0</v>
      </c>
    </row>
    <row r="75" ht="17" customHeight="1" spans="1:13">
      <c r="A75" s="1" t="s">
        <v>0</v>
      </c>
      <c r="B75" s="19" t="s">
        <v>6</v>
      </c>
      <c r="C75" s="20" t="s">
        <v>7</v>
      </c>
      <c r="D75" s="20" t="s">
        <v>42</v>
      </c>
      <c r="E75" s="20" t="s">
        <v>0</v>
      </c>
      <c r="F75" s="20" t="s">
        <v>0</v>
      </c>
      <c r="G75" s="20" t="s">
        <v>0</v>
      </c>
      <c r="H75" s="20" t="s">
        <v>43</v>
      </c>
      <c r="I75" s="36" t="s">
        <v>44</v>
      </c>
      <c r="J75" s="36" t="s">
        <v>0</v>
      </c>
      <c r="K75" s="36" t="s">
        <v>0</v>
      </c>
      <c r="L75" s="37" t="s">
        <v>45</v>
      </c>
      <c r="M75" s="1" t="s">
        <v>0</v>
      </c>
    </row>
    <row r="76" ht="15" customHeight="1" spans="1:13">
      <c r="A76" s="1" t="s">
        <v>0</v>
      </c>
      <c r="B76" s="21" t="s">
        <v>175</v>
      </c>
      <c r="C76" s="22" t="s">
        <v>179</v>
      </c>
      <c r="D76" s="23" t="s">
        <v>86</v>
      </c>
      <c r="E76" s="23" t="s">
        <v>0</v>
      </c>
      <c r="F76" s="23" t="s">
        <v>0</v>
      </c>
      <c r="G76" s="23" t="s">
        <v>0</v>
      </c>
      <c r="H76" s="25" t="s">
        <v>180</v>
      </c>
      <c r="I76" s="38">
        <f>L76/H76</f>
        <v>650.086513994911</v>
      </c>
      <c r="J76" s="38" t="s">
        <v>0</v>
      </c>
      <c r="K76" s="38" t="s">
        <v>0</v>
      </c>
      <c r="L76" s="39">
        <f>13885*0.92</f>
        <v>12774.2</v>
      </c>
      <c r="M76" s="1" t="s">
        <v>0</v>
      </c>
    </row>
    <row r="77" ht="15" customHeight="1" spans="1:13">
      <c r="A77" s="1" t="s">
        <v>0</v>
      </c>
      <c r="B77" s="21" t="s">
        <v>181</v>
      </c>
      <c r="C77" s="22" t="s">
        <v>182</v>
      </c>
      <c r="D77" s="23" t="s">
        <v>86</v>
      </c>
      <c r="E77" s="23" t="s">
        <v>0</v>
      </c>
      <c r="F77" s="23" t="s">
        <v>0</v>
      </c>
      <c r="G77" s="23" t="s">
        <v>0</v>
      </c>
      <c r="H77" s="25" t="s">
        <v>183</v>
      </c>
      <c r="I77" s="38">
        <f>L77/H77</f>
        <v>710.152380952381</v>
      </c>
      <c r="J77" s="38"/>
      <c r="K77" s="38"/>
      <c r="L77" s="39">
        <f>1621*0.92</f>
        <v>1491.32</v>
      </c>
      <c r="M77" s="1" t="s">
        <v>0</v>
      </c>
    </row>
    <row r="78" ht="15" customHeight="1" spans="1:13">
      <c r="A78" s="1"/>
      <c r="B78" s="21" t="s">
        <v>70</v>
      </c>
      <c r="C78" s="22"/>
      <c r="D78" s="26"/>
      <c r="E78" s="26"/>
      <c r="F78" s="26"/>
      <c r="G78" s="23"/>
      <c r="H78" s="25"/>
      <c r="I78" s="40"/>
      <c r="J78" s="40"/>
      <c r="K78" s="41"/>
      <c r="L78" s="39">
        <f>SUM(L29:L77)</f>
        <v>757815.96</v>
      </c>
      <c r="M78" s="1"/>
    </row>
    <row r="79" ht="409.5" customHeight="1" spans="1:13">
      <c r="A79" s="1" t="s">
        <v>0</v>
      </c>
      <c r="B79" s="21" t="s">
        <v>0</v>
      </c>
      <c r="C79" s="22" t="s">
        <v>0</v>
      </c>
      <c r="D79" s="23" t="s">
        <v>0</v>
      </c>
      <c r="E79" s="23" t="s">
        <v>0</v>
      </c>
      <c r="F79" s="23" t="s">
        <v>0</v>
      </c>
      <c r="G79" s="23" t="s">
        <v>0</v>
      </c>
      <c r="H79" s="25" t="s">
        <v>0</v>
      </c>
      <c r="I79" s="38" t="s">
        <v>0</v>
      </c>
      <c r="J79" s="38" t="s">
        <v>0</v>
      </c>
      <c r="K79" s="38" t="s">
        <v>0</v>
      </c>
      <c r="L79" s="39" t="s">
        <v>0</v>
      </c>
      <c r="M79" s="1" t="s">
        <v>0</v>
      </c>
    </row>
    <row r="80" ht="15" customHeight="1" spans="1:13">
      <c r="A80" s="1" t="s">
        <v>0</v>
      </c>
      <c r="B80" s="27" t="s">
        <v>184</v>
      </c>
      <c r="C80" s="27" t="s">
        <v>0</v>
      </c>
      <c r="D80" s="27" t="s">
        <v>0</v>
      </c>
      <c r="E80" s="27" t="s">
        <v>0</v>
      </c>
      <c r="F80" s="27" t="s">
        <v>0</v>
      </c>
      <c r="G80" s="27" t="s">
        <v>0</v>
      </c>
      <c r="H80" s="28" t="s">
        <v>185</v>
      </c>
      <c r="I80" s="42" t="s">
        <v>0</v>
      </c>
      <c r="J80" s="42" t="s">
        <v>0</v>
      </c>
      <c r="K80" s="42" t="s">
        <v>0</v>
      </c>
      <c r="L80" s="42" t="s">
        <v>0</v>
      </c>
      <c r="M80" s="1" t="s">
        <v>0</v>
      </c>
    </row>
    <row r="81" ht="15" customHeight="1" spans="1:13">
      <c r="A81" s="1" t="s">
        <v>0</v>
      </c>
      <c r="B81" s="29" t="s">
        <v>73</v>
      </c>
      <c r="C81" s="29" t="s">
        <v>0</v>
      </c>
      <c r="D81" s="29" t="s">
        <v>0</v>
      </c>
      <c r="E81" s="1" t="s">
        <v>0</v>
      </c>
      <c r="F81" s="29" t="s">
        <v>74</v>
      </c>
      <c r="G81" s="29" t="s">
        <v>0</v>
      </c>
      <c r="H81" s="29" t="s">
        <v>0</v>
      </c>
      <c r="I81" s="43" t="s">
        <v>0</v>
      </c>
      <c r="J81" s="43" t="s">
        <v>0</v>
      </c>
      <c r="K81" s="43" t="s">
        <v>0</v>
      </c>
      <c r="L81" s="43" t="s">
        <v>0</v>
      </c>
      <c r="M81" s="1" t="s">
        <v>0</v>
      </c>
    </row>
    <row r="82" ht="12" customHeight="1" spans="1:13">
      <c r="A82" s="1" t="s">
        <v>0</v>
      </c>
      <c r="B82" s="1" t="s">
        <v>0</v>
      </c>
      <c r="C82" s="1" t="s">
        <v>0</v>
      </c>
      <c r="D82" s="1" t="s">
        <v>0</v>
      </c>
      <c r="E82" s="1" t="s">
        <v>0</v>
      </c>
      <c r="F82" s="1" t="s">
        <v>0</v>
      </c>
      <c r="G82" s="1" t="s">
        <v>0</v>
      </c>
      <c r="H82" s="1" t="s">
        <v>0</v>
      </c>
      <c r="I82" s="30" t="s">
        <v>0</v>
      </c>
      <c r="J82" s="30" t="s">
        <v>0</v>
      </c>
      <c r="K82" s="30" t="s">
        <v>0</v>
      </c>
      <c r="L82" s="30" t="s">
        <v>0</v>
      </c>
      <c r="M82" s="1" t="s">
        <v>0</v>
      </c>
    </row>
    <row r="83" ht="42" customHeight="1" spans="1:13">
      <c r="A83" s="1" t="s">
        <v>0</v>
      </c>
      <c r="B83" s="1" t="s">
        <v>0</v>
      </c>
      <c r="C83" s="1" t="s">
        <v>0</v>
      </c>
      <c r="D83" s="1" t="s">
        <v>0</v>
      </c>
      <c r="E83" s="1" t="s">
        <v>0</v>
      </c>
      <c r="F83" s="1" t="s">
        <v>0</v>
      </c>
      <c r="G83" s="1" t="s">
        <v>0</v>
      </c>
      <c r="H83" s="1" t="s">
        <v>0</v>
      </c>
      <c r="I83" s="30" t="s">
        <v>0</v>
      </c>
      <c r="J83" s="30" t="s">
        <v>0</v>
      </c>
      <c r="K83" s="30" t="s">
        <v>0</v>
      </c>
      <c r="L83" s="30" t="s">
        <v>0</v>
      </c>
      <c r="M83" s="1" t="s">
        <v>0</v>
      </c>
    </row>
    <row r="84" ht="28" customHeight="1" spans="1:13">
      <c r="A84" s="1" t="s">
        <v>0</v>
      </c>
      <c r="B84" s="2" t="s">
        <v>37</v>
      </c>
      <c r="C84" s="2" t="s">
        <v>0</v>
      </c>
      <c r="D84" s="2" t="s">
        <v>0</v>
      </c>
      <c r="E84" s="2" t="s">
        <v>0</v>
      </c>
      <c r="F84" s="2" t="s">
        <v>0</v>
      </c>
      <c r="G84" s="2" t="s">
        <v>0</v>
      </c>
      <c r="H84" s="2" t="s">
        <v>0</v>
      </c>
      <c r="I84" s="31" t="s">
        <v>0</v>
      </c>
      <c r="J84" s="31" t="s">
        <v>0</v>
      </c>
      <c r="K84" s="31" t="s">
        <v>0</v>
      </c>
      <c r="L84" s="31" t="s">
        <v>0</v>
      </c>
      <c r="M84" s="1" t="s">
        <v>0</v>
      </c>
    </row>
    <row r="85" ht="12" customHeight="1" spans="1:13">
      <c r="A85" s="1" t="s">
        <v>0</v>
      </c>
      <c r="B85" s="3" t="s">
        <v>38</v>
      </c>
      <c r="C85" s="3" t="s">
        <v>0</v>
      </c>
      <c r="D85" s="3" t="s">
        <v>0</v>
      </c>
      <c r="E85" s="3" t="s">
        <v>0</v>
      </c>
      <c r="F85" s="3" t="s">
        <v>0</v>
      </c>
      <c r="G85" s="3" t="s">
        <v>0</v>
      </c>
      <c r="H85" s="3" t="s">
        <v>0</v>
      </c>
      <c r="I85" s="32" t="s">
        <v>0</v>
      </c>
      <c r="J85" s="32" t="s">
        <v>0</v>
      </c>
      <c r="K85" s="30" t="s">
        <v>0</v>
      </c>
      <c r="L85" s="30" t="s">
        <v>0</v>
      </c>
      <c r="M85" s="1" t="s">
        <v>0</v>
      </c>
    </row>
    <row r="86" ht="12" customHeight="1" spans="1:13">
      <c r="A86" s="1" t="s">
        <v>0</v>
      </c>
      <c r="B86" s="1" t="s">
        <v>0</v>
      </c>
      <c r="C86" s="1" t="s">
        <v>0</v>
      </c>
      <c r="D86" s="1" t="s">
        <v>0</v>
      </c>
      <c r="E86" s="1" t="s">
        <v>0</v>
      </c>
      <c r="F86" s="1" t="s">
        <v>0</v>
      </c>
      <c r="G86" s="17" t="s">
        <v>186</v>
      </c>
      <c r="H86" s="17" t="s">
        <v>0</v>
      </c>
      <c r="I86" s="33" t="s">
        <v>0</v>
      </c>
      <c r="J86" s="32" t="s">
        <v>39</v>
      </c>
      <c r="K86" s="32" t="s">
        <v>0</v>
      </c>
      <c r="L86" s="34" t="s">
        <v>40</v>
      </c>
      <c r="M86" s="1" t="s">
        <v>0</v>
      </c>
    </row>
    <row r="87" ht="22" customHeight="1" spans="1:13">
      <c r="A87" s="1" t="s">
        <v>0</v>
      </c>
      <c r="B87" s="18" t="s">
        <v>187</v>
      </c>
      <c r="C87" s="18" t="s">
        <v>0</v>
      </c>
      <c r="D87" s="18" t="s">
        <v>0</v>
      </c>
      <c r="E87" s="18" t="s">
        <v>0</v>
      </c>
      <c r="F87" s="18" t="s">
        <v>0</v>
      </c>
      <c r="G87" s="18" t="s">
        <v>0</v>
      </c>
      <c r="H87" s="18" t="s">
        <v>0</v>
      </c>
      <c r="I87" s="35" t="s">
        <v>0</v>
      </c>
      <c r="J87" s="35" t="s">
        <v>0</v>
      </c>
      <c r="K87" s="35" t="s">
        <v>0</v>
      </c>
      <c r="L87" s="35" t="s">
        <v>0</v>
      </c>
      <c r="M87" s="1" t="s">
        <v>0</v>
      </c>
    </row>
    <row r="88" ht="17" customHeight="1" spans="1:13">
      <c r="A88" s="1" t="s">
        <v>0</v>
      </c>
      <c r="B88" s="19" t="s">
        <v>6</v>
      </c>
      <c r="C88" s="20" t="s">
        <v>7</v>
      </c>
      <c r="D88" s="20" t="s">
        <v>42</v>
      </c>
      <c r="E88" s="20" t="s">
        <v>0</v>
      </c>
      <c r="F88" s="20" t="s">
        <v>0</v>
      </c>
      <c r="G88" s="20" t="s">
        <v>0</v>
      </c>
      <c r="H88" s="20" t="s">
        <v>43</v>
      </c>
      <c r="I88" s="36" t="s">
        <v>44</v>
      </c>
      <c r="J88" s="36" t="s">
        <v>0</v>
      </c>
      <c r="K88" s="36" t="s">
        <v>0</v>
      </c>
      <c r="L88" s="37" t="s">
        <v>45</v>
      </c>
      <c r="M88" s="1" t="s">
        <v>0</v>
      </c>
    </row>
    <row r="89" ht="15" customHeight="1" spans="1:13">
      <c r="A89" s="1" t="s">
        <v>0</v>
      </c>
      <c r="B89" s="21" t="s">
        <v>188</v>
      </c>
      <c r="C89" s="22" t="s">
        <v>189</v>
      </c>
      <c r="D89" s="23" t="s">
        <v>0</v>
      </c>
      <c r="E89" s="23" t="s">
        <v>0</v>
      </c>
      <c r="F89" s="23" t="s">
        <v>0</v>
      </c>
      <c r="G89" s="23" t="s">
        <v>0</v>
      </c>
      <c r="H89" s="25" t="s">
        <v>0</v>
      </c>
      <c r="I89" s="38" t="s">
        <v>0</v>
      </c>
      <c r="J89" s="38" t="s">
        <v>0</v>
      </c>
      <c r="K89" s="38" t="s">
        <v>0</v>
      </c>
      <c r="L89" s="39" t="s">
        <v>0</v>
      </c>
      <c r="M89" s="1" t="s">
        <v>0</v>
      </c>
    </row>
    <row r="90" ht="15" customHeight="1" spans="1:13">
      <c r="A90" s="1" t="s">
        <v>0</v>
      </c>
      <c r="B90" s="21" t="s">
        <v>190</v>
      </c>
      <c r="C90" s="22" t="s">
        <v>189</v>
      </c>
      <c r="D90" s="23" t="s">
        <v>0</v>
      </c>
      <c r="E90" s="23" t="s">
        <v>0</v>
      </c>
      <c r="F90" s="23" t="s">
        <v>0</v>
      </c>
      <c r="G90" s="23" t="s">
        <v>0</v>
      </c>
      <c r="H90" s="25" t="s">
        <v>0</v>
      </c>
      <c r="I90" s="38" t="s">
        <v>0</v>
      </c>
      <c r="J90" s="38" t="s">
        <v>0</v>
      </c>
      <c r="K90" s="38" t="s">
        <v>0</v>
      </c>
      <c r="L90" s="39" t="s">
        <v>0</v>
      </c>
      <c r="M90" s="1" t="s">
        <v>0</v>
      </c>
    </row>
    <row r="91" ht="15" customHeight="1" spans="1:13">
      <c r="A91" s="1" t="s">
        <v>0</v>
      </c>
      <c r="B91" s="21" t="s">
        <v>191</v>
      </c>
      <c r="C91" s="22" t="s">
        <v>192</v>
      </c>
      <c r="D91" s="23" t="s">
        <v>0</v>
      </c>
      <c r="E91" s="23" t="s">
        <v>0</v>
      </c>
      <c r="F91" s="23" t="s">
        <v>0</v>
      </c>
      <c r="G91" s="23" t="s">
        <v>0</v>
      </c>
      <c r="H91" s="25" t="s">
        <v>0</v>
      </c>
      <c r="I91" s="38" t="s">
        <v>0</v>
      </c>
      <c r="J91" s="38" t="s">
        <v>0</v>
      </c>
      <c r="K91" s="38" t="s">
        <v>0</v>
      </c>
      <c r="L91" s="39" t="s">
        <v>0</v>
      </c>
      <c r="M91" s="1" t="s">
        <v>0</v>
      </c>
    </row>
    <row r="92" ht="15" customHeight="1" spans="1:13">
      <c r="A92" s="1" t="s">
        <v>0</v>
      </c>
      <c r="B92" s="21" t="s">
        <v>193</v>
      </c>
      <c r="C92" s="22" t="s">
        <v>194</v>
      </c>
      <c r="D92" s="23" t="s">
        <v>154</v>
      </c>
      <c r="E92" s="23" t="s">
        <v>0</v>
      </c>
      <c r="F92" s="23" t="s">
        <v>0</v>
      </c>
      <c r="G92" s="23" t="s">
        <v>0</v>
      </c>
      <c r="H92" s="25" t="s">
        <v>195</v>
      </c>
      <c r="I92" s="38">
        <f>L92/H92</f>
        <v>22.3375695593322</v>
      </c>
      <c r="J92" s="38" t="s">
        <v>0</v>
      </c>
      <c r="K92" s="38" t="s">
        <v>0</v>
      </c>
      <c r="L92" s="39">
        <f>322875*0.92</f>
        <v>297045</v>
      </c>
      <c r="M92" s="1" t="s">
        <v>0</v>
      </c>
    </row>
    <row r="93" ht="15" customHeight="1" spans="1:13">
      <c r="A93" s="1" t="s">
        <v>0</v>
      </c>
      <c r="B93" s="21" t="s">
        <v>196</v>
      </c>
      <c r="C93" s="22" t="s">
        <v>197</v>
      </c>
      <c r="D93" s="23" t="s">
        <v>154</v>
      </c>
      <c r="E93" s="23" t="s">
        <v>0</v>
      </c>
      <c r="F93" s="23" t="s">
        <v>0</v>
      </c>
      <c r="G93" s="23" t="s">
        <v>0</v>
      </c>
      <c r="H93" s="25" t="s">
        <v>198</v>
      </c>
      <c r="I93" s="38">
        <f>L93/H93</f>
        <v>37.7477431906615</v>
      </c>
      <c r="J93" s="38"/>
      <c r="K93" s="38"/>
      <c r="L93" s="39">
        <f>42179*0.92</f>
        <v>38804.68</v>
      </c>
      <c r="M93" s="1" t="s">
        <v>0</v>
      </c>
    </row>
    <row r="94" ht="15" customHeight="1" spans="1:13">
      <c r="A94" s="1" t="s">
        <v>0</v>
      </c>
      <c r="B94" s="21" t="s">
        <v>199</v>
      </c>
      <c r="C94" s="22" t="s">
        <v>200</v>
      </c>
      <c r="D94" s="23" t="s">
        <v>0</v>
      </c>
      <c r="E94" s="23" t="s">
        <v>0</v>
      </c>
      <c r="F94" s="23" t="s">
        <v>0</v>
      </c>
      <c r="G94" s="23" t="s">
        <v>0</v>
      </c>
      <c r="H94" s="25" t="s">
        <v>0</v>
      </c>
      <c r="I94" s="38"/>
      <c r="J94" s="38"/>
      <c r="K94" s="38"/>
      <c r="L94" s="39" t="s">
        <v>0</v>
      </c>
      <c r="M94" s="1" t="s">
        <v>0</v>
      </c>
    </row>
    <row r="95" ht="15" customHeight="1" spans="1:13">
      <c r="A95" s="1" t="s">
        <v>0</v>
      </c>
      <c r="B95" s="21" t="s">
        <v>201</v>
      </c>
      <c r="C95" s="22" t="s">
        <v>200</v>
      </c>
      <c r="D95" s="23" t="s">
        <v>0</v>
      </c>
      <c r="E95" s="23" t="s">
        <v>0</v>
      </c>
      <c r="F95" s="23" t="s">
        <v>0</v>
      </c>
      <c r="G95" s="23" t="s">
        <v>0</v>
      </c>
      <c r="H95" s="25" t="s">
        <v>0</v>
      </c>
      <c r="I95" s="38"/>
      <c r="J95" s="38"/>
      <c r="K95" s="38"/>
      <c r="L95" s="39" t="s">
        <v>0</v>
      </c>
      <c r="M95" s="1" t="s">
        <v>0</v>
      </c>
    </row>
    <row r="96" ht="15" customHeight="1" spans="1:13">
      <c r="A96" s="1" t="s">
        <v>0</v>
      </c>
      <c r="B96" s="21" t="s">
        <v>202</v>
      </c>
      <c r="C96" s="22" t="s">
        <v>203</v>
      </c>
      <c r="D96" s="23" t="s">
        <v>0</v>
      </c>
      <c r="E96" s="23" t="s">
        <v>0</v>
      </c>
      <c r="F96" s="23" t="s">
        <v>0</v>
      </c>
      <c r="G96" s="23" t="s">
        <v>0</v>
      </c>
      <c r="H96" s="25" t="s">
        <v>0</v>
      </c>
      <c r="I96" s="38"/>
      <c r="J96" s="38"/>
      <c r="K96" s="38"/>
      <c r="L96" s="39" t="s">
        <v>0</v>
      </c>
      <c r="M96" s="1" t="s">
        <v>0</v>
      </c>
    </row>
    <row r="97" ht="15" customHeight="1" spans="1:13">
      <c r="A97" s="1" t="s">
        <v>0</v>
      </c>
      <c r="B97" s="21" t="s">
        <v>204</v>
      </c>
      <c r="C97" s="22" t="s">
        <v>205</v>
      </c>
      <c r="D97" s="23" t="s">
        <v>154</v>
      </c>
      <c r="E97" s="23" t="s">
        <v>0</v>
      </c>
      <c r="F97" s="23" t="s">
        <v>0</v>
      </c>
      <c r="G97" s="23" t="s">
        <v>0</v>
      </c>
      <c r="H97" s="25" t="s">
        <v>206</v>
      </c>
      <c r="I97" s="38">
        <f>L97/H97</f>
        <v>39.238010965435</v>
      </c>
      <c r="J97" s="38"/>
      <c r="K97" s="38"/>
      <c r="L97" s="39">
        <f>894584*0.92</f>
        <v>823017.28</v>
      </c>
      <c r="M97" s="1" t="s">
        <v>0</v>
      </c>
    </row>
    <row r="98" ht="15" customHeight="1" spans="1:13">
      <c r="A98" s="1" t="s">
        <v>0</v>
      </c>
      <c r="B98" s="21" t="s">
        <v>207</v>
      </c>
      <c r="C98" s="22" t="s">
        <v>208</v>
      </c>
      <c r="D98" s="23" t="s">
        <v>154</v>
      </c>
      <c r="E98" s="23" t="s">
        <v>0</v>
      </c>
      <c r="F98" s="23" t="s">
        <v>0</v>
      </c>
      <c r="G98" s="23" t="s">
        <v>0</v>
      </c>
      <c r="H98" s="25" t="s">
        <v>209</v>
      </c>
      <c r="I98" s="38">
        <f>L98/H98</f>
        <v>8.7952402846196</v>
      </c>
      <c r="J98" s="38"/>
      <c r="K98" s="38"/>
      <c r="L98" s="39">
        <f>87331*0.92</f>
        <v>80344.52</v>
      </c>
      <c r="M98" s="1" t="s">
        <v>0</v>
      </c>
    </row>
    <row r="99" ht="15" customHeight="1" spans="1:13">
      <c r="A99" s="1" t="s">
        <v>0</v>
      </c>
      <c r="B99" s="21" t="s">
        <v>210</v>
      </c>
      <c r="C99" s="22" t="s">
        <v>211</v>
      </c>
      <c r="D99" s="23" t="s">
        <v>0</v>
      </c>
      <c r="E99" s="23" t="s">
        <v>0</v>
      </c>
      <c r="F99" s="23" t="s">
        <v>0</v>
      </c>
      <c r="G99" s="23" t="s">
        <v>0</v>
      </c>
      <c r="H99" s="25" t="s">
        <v>0</v>
      </c>
      <c r="I99" s="38"/>
      <c r="J99" s="38"/>
      <c r="K99" s="38"/>
      <c r="L99" s="39" t="s">
        <v>0</v>
      </c>
      <c r="M99" s="1" t="s">
        <v>0</v>
      </c>
    </row>
    <row r="100" ht="15" customHeight="1" spans="1:13">
      <c r="A100" s="1" t="s">
        <v>0</v>
      </c>
      <c r="B100" s="21" t="s">
        <v>212</v>
      </c>
      <c r="C100" s="22" t="s">
        <v>213</v>
      </c>
      <c r="D100" s="23" t="s">
        <v>0</v>
      </c>
      <c r="E100" s="23" t="s">
        <v>0</v>
      </c>
      <c r="F100" s="23" t="s">
        <v>0</v>
      </c>
      <c r="G100" s="23" t="s">
        <v>0</v>
      </c>
      <c r="H100" s="25" t="s">
        <v>0</v>
      </c>
      <c r="I100" s="38"/>
      <c r="J100" s="38"/>
      <c r="K100" s="38"/>
      <c r="L100" s="39" t="s">
        <v>0</v>
      </c>
      <c r="M100" s="1" t="s">
        <v>0</v>
      </c>
    </row>
    <row r="101" ht="15" customHeight="1" spans="1:13">
      <c r="A101" s="1" t="s">
        <v>0</v>
      </c>
      <c r="B101" s="21" t="s">
        <v>214</v>
      </c>
      <c r="C101" s="22" t="s">
        <v>215</v>
      </c>
      <c r="D101" s="23" t="s">
        <v>154</v>
      </c>
      <c r="E101" s="23" t="s">
        <v>0</v>
      </c>
      <c r="F101" s="23" t="s">
        <v>0</v>
      </c>
      <c r="G101" s="23" t="s">
        <v>0</v>
      </c>
      <c r="H101" s="25" t="s">
        <v>216</v>
      </c>
      <c r="I101" s="38">
        <f>L101/H101</f>
        <v>7.93957835086203</v>
      </c>
      <c r="J101" s="38"/>
      <c r="K101" s="38"/>
      <c r="L101" s="39">
        <f>179702*0.92</f>
        <v>165325.84</v>
      </c>
      <c r="M101" s="1" t="s">
        <v>0</v>
      </c>
    </row>
    <row r="102" ht="15" customHeight="1" spans="1:13">
      <c r="A102" s="1" t="s">
        <v>0</v>
      </c>
      <c r="B102" s="21" t="s">
        <v>217</v>
      </c>
      <c r="C102" s="22" t="s">
        <v>218</v>
      </c>
      <c r="D102" s="23" t="s">
        <v>0</v>
      </c>
      <c r="E102" s="23" t="s">
        <v>0</v>
      </c>
      <c r="F102" s="23" t="s">
        <v>0</v>
      </c>
      <c r="G102" s="23" t="s">
        <v>0</v>
      </c>
      <c r="H102" s="25" t="s">
        <v>0</v>
      </c>
      <c r="I102" s="38"/>
      <c r="J102" s="38"/>
      <c r="K102" s="38"/>
      <c r="L102" s="39" t="s">
        <v>0</v>
      </c>
      <c r="M102" s="1" t="s">
        <v>0</v>
      </c>
    </row>
    <row r="103" ht="15" customHeight="1" spans="1:13">
      <c r="A103" s="1" t="s">
        <v>0</v>
      </c>
      <c r="B103" s="21" t="s">
        <v>219</v>
      </c>
      <c r="C103" s="22" t="s">
        <v>220</v>
      </c>
      <c r="D103" s="23" t="s">
        <v>0</v>
      </c>
      <c r="E103" s="23" t="s">
        <v>0</v>
      </c>
      <c r="F103" s="23" t="s">
        <v>0</v>
      </c>
      <c r="G103" s="23" t="s">
        <v>0</v>
      </c>
      <c r="H103" s="25" t="s">
        <v>0</v>
      </c>
      <c r="I103" s="38"/>
      <c r="J103" s="38"/>
      <c r="K103" s="38"/>
      <c r="L103" s="39" t="s">
        <v>0</v>
      </c>
      <c r="M103" s="1" t="s">
        <v>0</v>
      </c>
    </row>
    <row r="104" ht="15" customHeight="1" spans="1:13">
      <c r="A104" s="1" t="s">
        <v>0</v>
      </c>
      <c r="B104" s="21" t="s">
        <v>221</v>
      </c>
      <c r="C104" s="22" t="s">
        <v>222</v>
      </c>
      <c r="D104" s="23" t="s">
        <v>154</v>
      </c>
      <c r="E104" s="23" t="s">
        <v>0</v>
      </c>
      <c r="F104" s="23" t="s">
        <v>0</v>
      </c>
      <c r="G104" s="23" t="s">
        <v>0</v>
      </c>
      <c r="H104" s="25">
        <v>841.5</v>
      </c>
      <c r="I104" s="38">
        <f>L104/H104</f>
        <v>135.947902554961</v>
      </c>
      <c r="J104" s="38"/>
      <c r="K104" s="38"/>
      <c r="L104" s="39">
        <f>124348*0.92</f>
        <v>114400.16</v>
      </c>
      <c r="M104" s="1" t="s">
        <v>0</v>
      </c>
    </row>
    <row r="105" ht="15" customHeight="1" spans="1:13">
      <c r="A105" s="1" t="s">
        <v>0</v>
      </c>
      <c r="B105" s="21" t="s">
        <v>223</v>
      </c>
      <c r="C105" s="22" t="s">
        <v>224</v>
      </c>
      <c r="D105" s="23" t="s">
        <v>154</v>
      </c>
      <c r="E105" s="23" t="s">
        <v>0</v>
      </c>
      <c r="F105" s="23" t="s">
        <v>0</v>
      </c>
      <c r="G105" s="23" t="s">
        <v>0</v>
      </c>
      <c r="H105" s="25" t="s">
        <v>225</v>
      </c>
      <c r="I105" s="38">
        <f t="shared" ref="I105:I110" si="2">L105/H105</f>
        <v>126.352794343683</v>
      </c>
      <c r="J105" s="38"/>
      <c r="K105" s="38"/>
      <c r="L105" s="39">
        <f>2680602*0.92</f>
        <v>2466153.84</v>
      </c>
      <c r="M105" s="1" t="s">
        <v>0</v>
      </c>
    </row>
    <row r="106" ht="15" customHeight="1" spans="1:13">
      <c r="A106" s="1" t="s">
        <v>0</v>
      </c>
      <c r="B106" s="21" t="s">
        <v>226</v>
      </c>
      <c r="C106" s="22" t="s">
        <v>227</v>
      </c>
      <c r="D106" s="23" t="s">
        <v>0</v>
      </c>
      <c r="E106" s="23" t="s">
        <v>0</v>
      </c>
      <c r="F106" s="23" t="s">
        <v>0</v>
      </c>
      <c r="G106" s="23" t="s">
        <v>0</v>
      </c>
      <c r="H106" s="25" t="s">
        <v>0</v>
      </c>
      <c r="I106" s="38"/>
      <c r="J106" s="38"/>
      <c r="K106" s="38"/>
      <c r="L106" s="39" t="s">
        <v>0</v>
      </c>
      <c r="M106" s="1" t="s">
        <v>0</v>
      </c>
    </row>
    <row r="107" ht="15" customHeight="1" spans="1:13">
      <c r="A107" s="1" t="s">
        <v>0</v>
      </c>
      <c r="B107" s="21" t="s">
        <v>228</v>
      </c>
      <c r="C107" s="22" t="s">
        <v>229</v>
      </c>
      <c r="D107" s="23" t="s">
        <v>230</v>
      </c>
      <c r="E107" s="23" t="s">
        <v>0</v>
      </c>
      <c r="F107" s="23" t="s">
        <v>0</v>
      </c>
      <c r="G107" s="23" t="s">
        <v>0</v>
      </c>
      <c r="H107" s="25" t="s">
        <v>231</v>
      </c>
      <c r="I107" s="38">
        <f t="shared" si="2"/>
        <v>5.62119379943634</v>
      </c>
      <c r="J107" s="38"/>
      <c r="K107" s="38"/>
      <c r="L107" s="39">
        <f>262087*0.92</f>
        <v>241120.04</v>
      </c>
      <c r="M107" s="1" t="s">
        <v>0</v>
      </c>
    </row>
    <row r="108" ht="15" customHeight="1" spans="1:13">
      <c r="A108" s="1" t="s">
        <v>0</v>
      </c>
      <c r="B108" s="21" t="s">
        <v>232</v>
      </c>
      <c r="C108" s="22" t="s">
        <v>233</v>
      </c>
      <c r="D108" s="23" t="s">
        <v>230</v>
      </c>
      <c r="E108" s="23" t="s">
        <v>0</v>
      </c>
      <c r="F108" s="23" t="s">
        <v>0</v>
      </c>
      <c r="G108" s="23" t="s">
        <v>0</v>
      </c>
      <c r="H108" s="25" t="s">
        <v>234</v>
      </c>
      <c r="I108" s="38">
        <f t="shared" si="2"/>
        <v>4.84873374401095</v>
      </c>
      <c r="J108" s="38"/>
      <c r="K108" s="38"/>
      <c r="L108" s="39">
        <f>3080*0.92</f>
        <v>2833.6</v>
      </c>
      <c r="M108" s="1" t="s">
        <v>0</v>
      </c>
    </row>
    <row r="109" ht="15" customHeight="1" spans="1:13">
      <c r="A109" s="1"/>
      <c r="B109" s="21" t="s">
        <v>235</v>
      </c>
      <c r="C109" s="22" t="s">
        <v>236</v>
      </c>
      <c r="D109" s="26"/>
      <c r="E109" s="26"/>
      <c r="F109" s="26"/>
      <c r="G109" s="23"/>
      <c r="H109" s="25"/>
      <c r="I109" s="40"/>
      <c r="J109" s="40"/>
      <c r="K109" s="41"/>
      <c r="L109" s="39"/>
      <c r="M109" s="1"/>
    </row>
    <row r="110" ht="15" customHeight="1" spans="1:13">
      <c r="A110" s="1"/>
      <c r="B110" s="21" t="s">
        <v>100</v>
      </c>
      <c r="C110" s="22" t="s">
        <v>237</v>
      </c>
      <c r="D110" s="23" t="s">
        <v>86</v>
      </c>
      <c r="E110" s="23"/>
      <c r="F110" s="23" t="s">
        <v>0</v>
      </c>
      <c r="G110" s="23" t="s">
        <v>0</v>
      </c>
      <c r="H110" s="25">
        <v>3418.77</v>
      </c>
      <c r="I110" s="38">
        <f t="shared" si="2"/>
        <v>9.0437321024813</v>
      </c>
      <c r="J110" s="38"/>
      <c r="K110" s="38"/>
      <c r="L110" s="39">
        <f>33607*0.92</f>
        <v>30918.44</v>
      </c>
      <c r="M110" s="1"/>
    </row>
    <row r="111" ht="15" customHeight="1" spans="1:13">
      <c r="A111" s="1" t="s">
        <v>0</v>
      </c>
      <c r="B111" s="21" t="s">
        <v>238</v>
      </c>
      <c r="C111" s="22" t="s">
        <v>239</v>
      </c>
      <c r="D111" s="23" t="s">
        <v>0</v>
      </c>
      <c r="E111" s="23" t="s">
        <v>0</v>
      </c>
      <c r="F111" s="23" t="s">
        <v>0</v>
      </c>
      <c r="G111" s="23" t="s">
        <v>0</v>
      </c>
      <c r="H111" s="25" t="s">
        <v>0</v>
      </c>
      <c r="I111" s="38"/>
      <c r="J111" s="38"/>
      <c r="K111" s="38"/>
      <c r="L111" s="39" t="s">
        <v>0</v>
      </c>
      <c r="M111" s="1" t="s">
        <v>0</v>
      </c>
    </row>
    <row r="112" ht="15" customHeight="1" spans="1:13">
      <c r="A112" s="1" t="s">
        <v>0</v>
      </c>
      <c r="B112" s="21" t="s">
        <v>240</v>
      </c>
      <c r="C112" s="22" t="s">
        <v>241</v>
      </c>
      <c r="D112" s="23" t="s">
        <v>86</v>
      </c>
      <c r="E112" s="23" t="s">
        <v>0</v>
      </c>
      <c r="F112" s="23" t="s">
        <v>0</v>
      </c>
      <c r="G112" s="23" t="s">
        <v>0</v>
      </c>
      <c r="H112" s="25" t="s">
        <v>242</v>
      </c>
      <c r="I112" s="38">
        <f>L112/H112</f>
        <v>43.2950556467798</v>
      </c>
      <c r="J112" s="38"/>
      <c r="K112" s="38"/>
      <c r="L112" s="39">
        <f>51587*0.92</f>
        <v>47460.04</v>
      </c>
      <c r="M112" s="1" t="s">
        <v>0</v>
      </c>
    </row>
    <row r="113" ht="15" customHeight="1" spans="1:13">
      <c r="A113" s="1" t="s">
        <v>0</v>
      </c>
      <c r="B113" s="21" t="s">
        <v>243</v>
      </c>
      <c r="C113" s="22" t="s">
        <v>244</v>
      </c>
      <c r="D113" s="23" t="s">
        <v>0</v>
      </c>
      <c r="E113" s="23" t="s">
        <v>0</v>
      </c>
      <c r="F113" s="23" t="s">
        <v>0</v>
      </c>
      <c r="G113" s="23" t="s">
        <v>0</v>
      </c>
      <c r="H113" s="25" t="s">
        <v>0</v>
      </c>
      <c r="I113" s="38"/>
      <c r="J113" s="38"/>
      <c r="K113" s="38"/>
      <c r="L113" s="39" t="s">
        <v>0</v>
      </c>
      <c r="M113" s="1" t="s">
        <v>0</v>
      </c>
    </row>
    <row r="114" ht="15" customHeight="1" spans="1:13">
      <c r="A114" s="1" t="s">
        <v>0</v>
      </c>
      <c r="B114" s="21" t="s">
        <v>245</v>
      </c>
      <c r="C114" s="22" t="s">
        <v>246</v>
      </c>
      <c r="D114" s="23" t="s">
        <v>247</v>
      </c>
      <c r="E114" s="23" t="s">
        <v>0</v>
      </c>
      <c r="F114" s="23" t="s">
        <v>0</v>
      </c>
      <c r="G114" s="23" t="s">
        <v>0</v>
      </c>
      <c r="H114" s="25" t="s">
        <v>248</v>
      </c>
      <c r="I114" s="38">
        <f>L114/H114</f>
        <v>22.1720860617399</v>
      </c>
      <c r="J114" s="38"/>
      <c r="K114" s="38"/>
      <c r="L114" s="39">
        <f>25763*0.92</f>
        <v>23701.96</v>
      </c>
      <c r="M114" s="1" t="s">
        <v>0</v>
      </c>
    </row>
    <row r="115" ht="15" customHeight="1" spans="1:13">
      <c r="A115" s="1" t="s">
        <v>0</v>
      </c>
      <c r="B115" s="21" t="s">
        <v>249</v>
      </c>
      <c r="C115" s="22" t="s">
        <v>250</v>
      </c>
      <c r="D115" s="23" t="s">
        <v>154</v>
      </c>
      <c r="E115" s="23" t="s">
        <v>0</v>
      </c>
      <c r="F115" s="23" t="s">
        <v>0</v>
      </c>
      <c r="G115" s="23" t="s">
        <v>0</v>
      </c>
      <c r="H115" s="25" t="s">
        <v>209</v>
      </c>
      <c r="I115" s="38">
        <f>L115/H115</f>
        <v>5.5751899288451</v>
      </c>
      <c r="J115" s="38"/>
      <c r="K115" s="38"/>
      <c r="L115" s="39">
        <f>55358*0.92</f>
        <v>50929.36</v>
      </c>
      <c r="M115" s="1" t="s">
        <v>0</v>
      </c>
    </row>
    <row r="116" ht="15" customHeight="1" spans="1:13">
      <c r="A116" s="1"/>
      <c r="B116" s="21" t="s">
        <v>70</v>
      </c>
      <c r="C116" s="22"/>
      <c r="D116" s="26"/>
      <c r="E116" s="26"/>
      <c r="F116" s="26"/>
      <c r="G116" s="23"/>
      <c r="H116" s="25"/>
      <c r="I116" s="40"/>
      <c r="J116" s="40"/>
      <c r="K116" s="41"/>
      <c r="L116" s="39">
        <f>SUM(L92:L115)</f>
        <v>4382054.76</v>
      </c>
      <c r="M116" s="1"/>
    </row>
    <row r="117" ht="210" customHeight="1" spans="1:13">
      <c r="A117" s="1" t="s">
        <v>0</v>
      </c>
      <c r="B117" s="21" t="s">
        <v>0</v>
      </c>
      <c r="C117" s="22" t="s">
        <v>0</v>
      </c>
      <c r="D117" s="23" t="s">
        <v>0</v>
      </c>
      <c r="E117" s="23" t="s">
        <v>0</v>
      </c>
      <c r="F117" s="23" t="s">
        <v>0</v>
      </c>
      <c r="G117" s="23" t="s">
        <v>0</v>
      </c>
      <c r="H117" s="25" t="s">
        <v>0</v>
      </c>
      <c r="I117" s="38" t="s">
        <v>0</v>
      </c>
      <c r="J117" s="38" t="s">
        <v>0</v>
      </c>
      <c r="K117" s="38" t="s">
        <v>0</v>
      </c>
      <c r="L117" s="39" t="s">
        <v>0</v>
      </c>
      <c r="M117" s="1" t="s">
        <v>0</v>
      </c>
    </row>
    <row r="118" ht="15" customHeight="1" spans="1:13">
      <c r="A118" s="1" t="s">
        <v>0</v>
      </c>
      <c r="B118" s="27" t="s">
        <v>251</v>
      </c>
      <c r="C118" s="27" t="s">
        <v>0</v>
      </c>
      <c r="D118" s="27" t="s">
        <v>0</v>
      </c>
      <c r="E118" s="27" t="s">
        <v>0</v>
      </c>
      <c r="F118" s="27" t="s">
        <v>0</v>
      </c>
      <c r="G118" s="27" t="s">
        <v>0</v>
      </c>
      <c r="H118" s="28" t="s">
        <v>252</v>
      </c>
      <c r="I118" s="42" t="s">
        <v>0</v>
      </c>
      <c r="J118" s="42" t="s">
        <v>0</v>
      </c>
      <c r="K118" s="42" t="s">
        <v>0</v>
      </c>
      <c r="L118" s="42" t="s">
        <v>0</v>
      </c>
      <c r="M118" s="1" t="s">
        <v>0</v>
      </c>
    </row>
    <row r="119" ht="15" customHeight="1" spans="1:13">
      <c r="A119" s="1" t="s">
        <v>0</v>
      </c>
      <c r="B119" s="29" t="s">
        <v>73</v>
      </c>
      <c r="C119" s="29" t="s">
        <v>0</v>
      </c>
      <c r="D119" s="29" t="s">
        <v>0</v>
      </c>
      <c r="E119" s="1" t="s">
        <v>0</v>
      </c>
      <c r="F119" s="29" t="s">
        <v>74</v>
      </c>
      <c r="G119" s="29" t="s">
        <v>0</v>
      </c>
      <c r="H119" s="29" t="s">
        <v>0</v>
      </c>
      <c r="I119" s="43" t="s">
        <v>0</v>
      </c>
      <c r="J119" s="43" t="s">
        <v>0</v>
      </c>
      <c r="K119" s="43" t="s">
        <v>0</v>
      </c>
      <c r="L119" s="43" t="s">
        <v>0</v>
      </c>
      <c r="M119" s="1" t="s">
        <v>0</v>
      </c>
    </row>
    <row r="120" ht="12" customHeight="1" spans="1:13">
      <c r="A120" s="1" t="s">
        <v>0</v>
      </c>
      <c r="B120" s="1" t="s">
        <v>0</v>
      </c>
      <c r="C120" s="1" t="s">
        <v>0</v>
      </c>
      <c r="D120" s="1" t="s">
        <v>0</v>
      </c>
      <c r="E120" s="1" t="s">
        <v>0</v>
      </c>
      <c r="F120" s="1" t="s">
        <v>0</v>
      </c>
      <c r="G120" s="1" t="s">
        <v>0</v>
      </c>
      <c r="H120" s="1" t="s">
        <v>0</v>
      </c>
      <c r="I120" s="30" t="s">
        <v>0</v>
      </c>
      <c r="J120" s="30" t="s">
        <v>0</v>
      </c>
      <c r="K120" s="30" t="s">
        <v>0</v>
      </c>
      <c r="L120" s="30" t="s">
        <v>0</v>
      </c>
      <c r="M120" s="1" t="s">
        <v>0</v>
      </c>
    </row>
    <row r="121" ht="28" customHeight="1" spans="1:13">
      <c r="A121" s="1" t="s">
        <v>0</v>
      </c>
      <c r="B121" s="2" t="s">
        <v>37</v>
      </c>
      <c r="C121" s="2" t="s">
        <v>0</v>
      </c>
      <c r="D121" s="2" t="s">
        <v>0</v>
      </c>
      <c r="E121" s="2" t="s">
        <v>0</v>
      </c>
      <c r="F121" s="2" t="s">
        <v>0</v>
      </c>
      <c r="G121" s="2" t="s">
        <v>0</v>
      </c>
      <c r="H121" s="2" t="s">
        <v>0</v>
      </c>
      <c r="I121" s="31" t="s">
        <v>0</v>
      </c>
      <c r="J121" s="31" t="s">
        <v>0</v>
      </c>
      <c r="K121" s="31" t="s">
        <v>0</v>
      </c>
      <c r="L121" s="31" t="s">
        <v>0</v>
      </c>
      <c r="M121" s="1" t="s">
        <v>0</v>
      </c>
    </row>
    <row r="122" ht="12" customHeight="1" spans="1:13">
      <c r="A122" s="1" t="s">
        <v>0</v>
      </c>
      <c r="B122" s="3" t="s">
        <v>38</v>
      </c>
      <c r="C122" s="3" t="s">
        <v>0</v>
      </c>
      <c r="D122" s="3" t="s">
        <v>0</v>
      </c>
      <c r="E122" s="3" t="s">
        <v>0</v>
      </c>
      <c r="F122" s="3" t="s">
        <v>0</v>
      </c>
      <c r="G122" s="3" t="s">
        <v>0</v>
      </c>
      <c r="H122" s="3" t="s">
        <v>0</v>
      </c>
      <c r="I122" s="32" t="s">
        <v>0</v>
      </c>
      <c r="J122" s="32" t="s">
        <v>0</v>
      </c>
      <c r="K122" s="30" t="s">
        <v>0</v>
      </c>
      <c r="L122" s="30" t="s">
        <v>0</v>
      </c>
      <c r="M122" s="1" t="s">
        <v>0</v>
      </c>
    </row>
    <row r="123" ht="12" customHeight="1" spans="1:13">
      <c r="A123" s="1" t="s">
        <v>0</v>
      </c>
      <c r="B123" s="1" t="s">
        <v>0</v>
      </c>
      <c r="C123" s="1" t="s">
        <v>0</v>
      </c>
      <c r="D123" s="1" t="s">
        <v>0</v>
      </c>
      <c r="E123" s="1" t="s">
        <v>0</v>
      </c>
      <c r="F123" s="1" t="s">
        <v>0</v>
      </c>
      <c r="G123" s="17" t="s">
        <v>253</v>
      </c>
      <c r="H123" s="17" t="s">
        <v>0</v>
      </c>
      <c r="I123" s="33" t="s">
        <v>0</v>
      </c>
      <c r="J123" s="32" t="s">
        <v>39</v>
      </c>
      <c r="K123" s="32" t="s">
        <v>0</v>
      </c>
      <c r="L123" s="34" t="s">
        <v>40</v>
      </c>
      <c r="M123" s="1" t="s">
        <v>0</v>
      </c>
    </row>
    <row r="124" ht="22" customHeight="1" spans="1:13">
      <c r="A124" s="1" t="s">
        <v>0</v>
      </c>
      <c r="B124" s="18" t="s">
        <v>254</v>
      </c>
      <c r="C124" s="18" t="s">
        <v>0</v>
      </c>
      <c r="D124" s="18" t="s">
        <v>0</v>
      </c>
      <c r="E124" s="18" t="s">
        <v>0</v>
      </c>
      <c r="F124" s="18" t="s">
        <v>0</v>
      </c>
      <c r="G124" s="18" t="s">
        <v>0</v>
      </c>
      <c r="H124" s="18" t="s">
        <v>0</v>
      </c>
      <c r="I124" s="35" t="s">
        <v>0</v>
      </c>
      <c r="J124" s="35" t="s">
        <v>0</v>
      </c>
      <c r="K124" s="35" t="s">
        <v>0</v>
      </c>
      <c r="L124" s="35" t="s">
        <v>0</v>
      </c>
      <c r="M124" s="1" t="s">
        <v>0</v>
      </c>
    </row>
    <row r="125" ht="17" customHeight="1" spans="1:13">
      <c r="A125" s="1" t="s">
        <v>0</v>
      </c>
      <c r="B125" s="19" t="s">
        <v>6</v>
      </c>
      <c r="C125" s="20" t="s">
        <v>7</v>
      </c>
      <c r="D125" s="20" t="s">
        <v>42</v>
      </c>
      <c r="E125" s="20" t="s">
        <v>0</v>
      </c>
      <c r="F125" s="20" t="s">
        <v>0</v>
      </c>
      <c r="G125" s="20" t="s">
        <v>0</v>
      </c>
      <c r="H125" s="20" t="s">
        <v>43</v>
      </c>
      <c r="I125" s="36" t="s">
        <v>44</v>
      </c>
      <c r="J125" s="36" t="s">
        <v>0</v>
      </c>
      <c r="K125" s="36" t="s">
        <v>0</v>
      </c>
      <c r="L125" s="37" t="s">
        <v>45</v>
      </c>
      <c r="M125" s="1" t="s">
        <v>0</v>
      </c>
    </row>
    <row r="126" ht="15" customHeight="1" spans="1:13">
      <c r="A126" s="1" t="s">
        <v>0</v>
      </c>
      <c r="B126" s="21" t="s">
        <v>255</v>
      </c>
      <c r="C126" s="22" t="s">
        <v>256</v>
      </c>
      <c r="D126" s="23" t="s">
        <v>0</v>
      </c>
      <c r="E126" s="23" t="s">
        <v>0</v>
      </c>
      <c r="F126" s="23" t="s">
        <v>0</v>
      </c>
      <c r="G126" s="23" t="s">
        <v>0</v>
      </c>
      <c r="H126" s="25" t="s">
        <v>0</v>
      </c>
      <c r="I126" s="38" t="s">
        <v>0</v>
      </c>
      <c r="J126" s="38" t="s">
        <v>0</v>
      </c>
      <c r="K126" s="38" t="s">
        <v>0</v>
      </c>
      <c r="L126" s="39" t="s">
        <v>0</v>
      </c>
      <c r="M126" s="1" t="s">
        <v>0</v>
      </c>
    </row>
    <row r="127" ht="15" customHeight="1" spans="1:13">
      <c r="A127" s="1" t="s">
        <v>0</v>
      </c>
      <c r="B127" s="21" t="s">
        <v>257</v>
      </c>
      <c r="C127" s="22" t="s">
        <v>258</v>
      </c>
      <c r="D127" s="23" t="s">
        <v>0</v>
      </c>
      <c r="E127" s="23" t="s">
        <v>0</v>
      </c>
      <c r="F127" s="23" t="s">
        <v>0</v>
      </c>
      <c r="G127" s="23" t="s">
        <v>0</v>
      </c>
      <c r="H127" s="25" t="s">
        <v>0</v>
      </c>
      <c r="I127" s="38" t="s">
        <v>0</v>
      </c>
      <c r="J127" s="38" t="s">
        <v>0</v>
      </c>
      <c r="K127" s="38" t="s">
        <v>0</v>
      </c>
      <c r="L127" s="39" t="s">
        <v>0</v>
      </c>
      <c r="M127" s="1" t="s">
        <v>0</v>
      </c>
    </row>
    <row r="128" ht="15" customHeight="1" spans="1:13">
      <c r="A128" s="1" t="s">
        <v>0</v>
      </c>
      <c r="B128" s="21" t="s">
        <v>259</v>
      </c>
      <c r="C128" s="22" t="s">
        <v>260</v>
      </c>
      <c r="D128" s="23" t="s">
        <v>86</v>
      </c>
      <c r="E128" s="23" t="s">
        <v>0</v>
      </c>
      <c r="F128" s="23" t="s">
        <v>0</v>
      </c>
      <c r="G128" s="23" t="s">
        <v>0</v>
      </c>
      <c r="H128" s="25" t="s">
        <v>261</v>
      </c>
      <c r="I128" s="38">
        <f>L128/H128</f>
        <v>30.158933525816</v>
      </c>
      <c r="J128" s="38" t="s">
        <v>0</v>
      </c>
      <c r="K128" s="38" t="s">
        <v>0</v>
      </c>
      <c r="L128" s="39">
        <f>14533*0.92</f>
        <v>13370.36</v>
      </c>
      <c r="M128" s="1" t="s">
        <v>0</v>
      </c>
    </row>
    <row r="129" ht="15" customHeight="1" spans="1:13">
      <c r="A129" s="1" t="s">
        <v>0</v>
      </c>
      <c r="B129" s="21" t="s">
        <v>262</v>
      </c>
      <c r="C129" s="22" t="s">
        <v>263</v>
      </c>
      <c r="D129" s="23" t="s">
        <v>0</v>
      </c>
      <c r="E129" s="23" t="s">
        <v>0</v>
      </c>
      <c r="F129" s="23" t="s">
        <v>0</v>
      </c>
      <c r="G129" s="23" t="s">
        <v>0</v>
      </c>
      <c r="H129" s="25" t="s">
        <v>0</v>
      </c>
      <c r="I129" s="38"/>
      <c r="J129" s="38"/>
      <c r="K129" s="38"/>
      <c r="L129" s="39" t="s">
        <v>0</v>
      </c>
      <c r="M129" s="1" t="s">
        <v>0</v>
      </c>
    </row>
    <row r="130" ht="15" customHeight="1" spans="1:13">
      <c r="A130" s="1" t="s">
        <v>0</v>
      </c>
      <c r="B130" s="21" t="s">
        <v>264</v>
      </c>
      <c r="C130" s="22" t="s">
        <v>265</v>
      </c>
      <c r="D130" s="23" t="s">
        <v>86</v>
      </c>
      <c r="E130" s="23" t="s">
        <v>0</v>
      </c>
      <c r="F130" s="23" t="s">
        <v>0</v>
      </c>
      <c r="G130" s="23" t="s">
        <v>0</v>
      </c>
      <c r="H130" s="25" t="s">
        <v>266</v>
      </c>
      <c r="I130" s="38">
        <f t="shared" ref="I129:I165" si="3">L130/H130</f>
        <v>155.850746268657</v>
      </c>
      <c r="J130" s="38"/>
      <c r="K130" s="38"/>
      <c r="L130" s="39">
        <f>454*0.92</f>
        <v>417.68</v>
      </c>
      <c r="M130" s="1" t="s">
        <v>0</v>
      </c>
    </row>
    <row r="131" ht="15" customHeight="1" spans="1:13">
      <c r="A131" s="1" t="s">
        <v>0</v>
      </c>
      <c r="B131" s="21" t="s">
        <v>267</v>
      </c>
      <c r="C131" s="22" t="s">
        <v>268</v>
      </c>
      <c r="D131" s="23" t="s">
        <v>0</v>
      </c>
      <c r="E131" s="23" t="s">
        <v>0</v>
      </c>
      <c r="F131" s="23" t="s">
        <v>0</v>
      </c>
      <c r="G131" s="23" t="s">
        <v>0</v>
      </c>
      <c r="H131" s="25" t="s">
        <v>0</v>
      </c>
      <c r="I131" s="38"/>
      <c r="J131" s="38"/>
      <c r="K131" s="38"/>
      <c r="L131" s="39"/>
      <c r="M131" s="1" t="s">
        <v>0</v>
      </c>
    </row>
    <row r="132" ht="15" customHeight="1" spans="1:13">
      <c r="A132" s="1" t="s">
        <v>0</v>
      </c>
      <c r="B132" s="21" t="s">
        <v>269</v>
      </c>
      <c r="C132" s="22" t="s">
        <v>270</v>
      </c>
      <c r="D132" s="23" t="s">
        <v>86</v>
      </c>
      <c r="E132" s="23" t="s">
        <v>0</v>
      </c>
      <c r="F132" s="23" t="s">
        <v>0</v>
      </c>
      <c r="G132" s="23" t="s">
        <v>0</v>
      </c>
      <c r="H132" s="25" t="s">
        <v>271</v>
      </c>
      <c r="I132" s="38">
        <f t="shared" si="3"/>
        <v>678.781862745098</v>
      </c>
      <c r="J132" s="38"/>
      <c r="K132" s="38"/>
      <c r="L132" s="39">
        <f>12041*0.92</f>
        <v>11077.72</v>
      </c>
      <c r="M132" s="1" t="s">
        <v>0</v>
      </c>
    </row>
    <row r="133" ht="15" customHeight="1" spans="1:13">
      <c r="A133" s="1" t="s">
        <v>0</v>
      </c>
      <c r="B133" s="21" t="s">
        <v>272</v>
      </c>
      <c r="C133" s="22" t="s">
        <v>273</v>
      </c>
      <c r="D133" s="23" t="s">
        <v>86</v>
      </c>
      <c r="E133" s="23" t="s">
        <v>0</v>
      </c>
      <c r="F133" s="23" t="s">
        <v>0</v>
      </c>
      <c r="G133" s="23" t="s">
        <v>0</v>
      </c>
      <c r="H133" s="25" t="s">
        <v>274</v>
      </c>
      <c r="I133" s="38">
        <f t="shared" si="3"/>
        <v>565.68458781362</v>
      </c>
      <c r="J133" s="38"/>
      <c r="K133" s="38"/>
      <c r="L133" s="39">
        <f>3431*0.92</f>
        <v>3156.52</v>
      </c>
      <c r="M133" s="1" t="s">
        <v>0</v>
      </c>
    </row>
    <row r="134" ht="15" customHeight="1" spans="1:13">
      <c r="A134" s="1" t="s">
        <v>0</v>
      </c>
      <c r="B134" s="21" t="s">
        <v>275</v>
      </c>
      <c r="C134" s="22" t="s">
        <v>276</v>
      </c>
      <c r="D134" s="23" t="s">
        <v>230</v>
      </c>
      <c r="E134" s="23" t="s">
        <v>0</v>
      </c>
      <c r="F134" s="23" t="s">
        <v>0</v>
      </c>
      <c r="G134" s="23" t="s">
        <v>0</v>
      </c>
      <c r="H134" s="25" t="s">
        <v>277</v>
      </c>
      <c r="I134" s="38">
        <f t="shared" si="3"/>
        <v>4.84864864864865</v>
      </c>
      <c r="J134" s="38"/>
      <c r="K134" s="38"/>
      <c r="L134" s="39">
        <f>5772*0.92</f>
        <v>5310.24</v>
      </c>
      <c r="M134" s="1" t="s">
        <v>0</v>
      </c>
    </row>
    <row r="135" ht="15" customHeight="1" spans="1:13">
      <c r="A135" s="1" t="s">
        <v>0</v>
      </c>
      <c r="B135" s="21" t="s">
        <v>278</v>
      </c>
      <c r="C135" s="22" t="s">
        <v>279</v>
      </c>
      <c r="D135" s="23" t="s">
        <v>0</v>
      </c>
      <c r="E135" s="23" t="s">
        <v>0</v>
      </c>
      <c r="F135" s="23" t="s">
        <v>0</v>
      </c>
      <c r="G135" s="23" t="s">
        <v>0</v>
      </c>
      <c r="H135" s="25" t="s">
        <v>0</v>
      </c>
      <c r="I135" s="38"/>
      <c r="J135" s="38"/>
      <c r="K135" s="38"/>
      <c r="L135" s="39" t="s">
        <v>0</v>
      </c>
      <c r="M135" s="1" t="s">
        <v>0</v>
      </c>
    </row>
    <row r="136" ht="15" customHeight="1" spans="1:13">
      <c r="A136" s="1" t="s">
        <v>0</v>
      </c>
      <c r="B136" s="21" t="s">
        <v>280</v>
      </c>
      <c r="C136" s="22" t="s">
        <v>281</v>
      </c>
      <c r="D136" s="23" t="s">
        <v>0</v>
      </c>
      <c r="E136" s="23" t="s">
        <v>0</v>
      </c>
      <c r="F136" s="23" t="s">
        <v>0</v>
      </c>
      <c r="G136" s="23" t="s">
        <v>0</v>
      </c>
      <c r="H136" s="25" t="s">
        <v>0</v>
      </c>
      <c r="I136" s="38"/>
      <c r="J136" s="38"/>
      <c r="K136" s="38"/>
      <c r="L136" s="39" t="s">
        <v>0</v>
      </c>
      <c r="M136" s="1" t="s">
        <v>0</v>
      </c>
    </row>
    <row r="137" ht="15" customHeight="1" spans="1:13">
      <c r="A137" s="1" t="s">
        <v>0</v>
      </c>
      <c r="B137" s="21" t="s">
        <v>282</v>
      </c>
      <c r="C137" s="22" t="s">
        <v>283</v>
      </c>
      <c r="D137" s="23" t="s">
        <v>86</v>
      </c>
      <c r="E137" s="23" t="s">
        <v>0</v>
      </c>
      <c r="F137" s="23" t="s">
        <v>0</v>
      </c>
      <c r="G137" s="23" t="s">
        <v>0</v>
      </c>
      <c r="H137" s="25" t="s">
        <v>284</v>
      </c>
      <c r="I137" s="38">
        <f t="shared" si="3"/>
        <v>612.918153846154</v>
      </c>
      <c r="J137" s="38"/>
      <c r="K137" s="38"/>
      <c r="L137" s="39">
        <f>10826*0.92</f>
        <v>9959.92</v>
      </c>
      <c r="M137" s="1" t="s">
        <v>0</v>
      </c>
    </row>
    <row r="138" ht="15" customHeight="1" spans="1:13">
      <c r="A138" s="1" t="s">
        <v>0</v>
      </c>
      <c r="B138" s="21" t="s">
        <v>285</v>
      </c>
      <c r="C138" s="22" t="s">
        <v>286</v>
      </c>
      <c r="D138" s="23" t="s">
        <v>0</v>
      </c>
      <c r="E138" s="23" t="s">
        <v>0</v>
      </c>
      <c r="F138" s="23" t="s">
        <v>0</v>
      </c>
      <c r="G138" s="23" t="s">
        <v>0</v>
      </c>
      <c r="H138" s="25" t="s">
        <v>0</v>
      </c>
      <c r="I138" s="38"/>
      <c r="J138" s="38"/>
      <c r="K138" s="38"/>
      <c r="L138" s="39" t="s">
        <v>0</v>
      </c>
      <c r="M138" s="1" t="s">
        <v>0</v>
      </c>
    </row>
    <row r="139" ht="15" customHeight="1" spans="1:13">
      <c r="A139" s="1" t="s">
        <v>0</v>
      </c>
      <c r="B139" s="21" t="s">
        <v>287</v>
      </c>
      <c r="C139" s="22" t="s">
        <v>288</v>
      </c>
      <c r="D139" s="23" t="s">
        <v>0</v>
      </c>
      <c r="E139" s="23" t="s">
        <v>0</v>
      </c>
      <c r="F139" s="23" t="s">
        <v>0</v>
      </c>
      <c r="G139" s="23" t="s">
        <v>0</v>
      </c>
      <c r="H139" s="25" t="s">
        <v>0</v>
      </c>
      <c r="I139" s="38"/>
      <c r="J139" s="38"/>
      <c r="K139" s="38"/>
      <c r="L139" s="39" t="s">
        <v>0</v>
      </c>
      <c r="M139" s="1" t="s">
        <v>0</v>
      </c>
    </row>
    <row r="140" ht="15" customHeight="1" spans="1:13">
      <c r="A140" s="1" t="s">
        <v>0</v>
      </c>
      <c r="B140" s="21" t="s">
        <v>289</v>
      </c>
      <c r="C140" s="22" t="s">
        <v>283</v>
      </c>
      <c r="D140" s="23" t="s">
        <v>86</v>
      </c>
      <c r="E140" s="23" t="s">
        <v>0</v>
      </c>
      <c r="F140" s="23" t="s">
        <v>0</v>
      </c>
      <c r="G140" s="23" t="s">
        <v>0</v>
      </c>
      <c r="H140" s="25" t="s">
        <v>290</v>
      </c>
      <c r="I140" s="38">
        <f t="shared" si="3"/>
        <v>612.876092544987</v>
      </c>
      <c r="J140" s="38"/>
      <c r="K140" s="38"/>
      <c r="L140" s="39">
        <f>12957*0.92</f>
        <v>11920.44</v>
      </c>
      <c r="M140" s="1" t="s">
        <v>0</v>
      </c>
    </row>
    <row r="141" ht="15" customHeight="1" spans="1:13">
      <c r="A141" s="1" t="s">
        <v>0</v>
      </c>
      <c r="B141" s="21" t="s">
        <v>291</v>
      </c>
      <c r="C141" s="22" t="s">
        <v>292</v>
      </c>
      <c r="D141" s="23" t="s">
        <v>0</v>
      </c>
      <c r="E141" s="23" t="s">
        <v>0</v>
      </c>
      <c r="F141" s="23" t="s">
        <v>0</v>
      </c>
      <c r="G141" s="23" t="s">
        <v>0</v>
      </c>
      <c r="H141" s="25" t="s">
        <v>0</v>
      </c>
      <c r="I141" s="38"/>
      <c r="J141" s="38"/>
      <c r="K141" s="38"/>
      <c r="L141" s="39" t="s">
        <v>0</v>
      </c>
      <c r="M141" s="1" t="s">
        <v>0</v>
      </c>
    </row>
    <row r="142" ht="15" customHeight="1" spans="1:13">
      <c r="A142" s="1" t="s">
        <v>0</v>
      </c>
      <c r="B142" s="21" t="s">
        <v>293</v>
      </c>
      <c r="C142" s="22" t="s">
        <v>294</v>
      </c>
      <c r="D142" s="23" t="s">
        <v>0</v>
      </c>
      <c r="E142" s="23" t="s">
        <v>0</v>
      </c>
      <c r="F142" s="23" t="s">
        <v>0</v>
      </c>
      <c r="G142" s="23" t="s">
        <v>0</v>
      </c>
      <c r="H142" s="25" t="s">
        <v>0</v>
      </c>
      <c r="I142" s="38"/>
      <c r="J142" s="38"/>
      <c r="K142" s="38"/>
      <c r="L142" s="39" t="s">
        <v>0</v>
      </c>
      <c r="M142" s="1" t="s">
        <v>0</v>
      </c>
    </row>
    <row r="143" ht="15" customHeight="1" spans="1:13">
      <c r="A143" s="1" t="s">
        <v>0</v>
      </c>
      <c r="B143" s="21" t="s">
        <v>295</v>
      </c>
      <c r="C143" s="22" t="s">
        <v>283</v>
      </c>
      <c r="D143" s="23" t="s">
        <v>86</v>
      </c>
      <c r="E143" s="23" t="s">
        <v>0</v>
      </c>
      <c r="F143" s="23" t="s">
        <v>0</v>
      </c>
      <c r="G143" s="23" t="s">
        <v>0</v>
      </c>
      <c r="H143" s="25" t="s">
        <v>296</v>
      </c>
      <c r="I143" s="38">
        <f t="shared" si="3"/>
        <v>612.913544668588</v>
      </c>
      <c r="J143" s="38"/>
      <c r="K143" s="38"/>
      <c r="L143" s="39">
        <f>9247*0.92</f>
        <v>8507.24</v>
      </c>
      <c r="M143" s="1" t="s">
        <v>0</v>
      </c>
    </row>
    <row r="144" ht="15" customHeight="1" spans="1:13">
      <c r="A144" s="1" t="s">
        <v>0</v>
      </c>
      <c r="B144" s="21" t="s">
        <v>297</v>
      </c>
      <c r="C144" s="22" t="s">
        <v>298</v>
      </c>
      <c r="D144" s="23" t="s">
        <v>0</v>
      </c>
      <c r="E144" s="23" t="s">
        <v>0</v>
      </c>
      <c r="F144" s="23" t="s">
        <v>0</v>
      </c>
      <c r="G144" s="23" t="s">
        <v>0</v>
      </c>
      <c r="H144" s="25" t="s">
        <v>0</v>
      </c>
      <c r="I144" s="38"/>
      <c r="J144" s="38"/>
      <c r="K144" s="38"/>
      <c r="L144" s="39" t="s">
        <v>0</v>
      </c>
      <c r="M144" s="1" t="s">
        <v>0</v>
      </c>
    </row>
    <row r="145" ht="15" customHeight="1" spans="1:13">
      <c r="A145" s="1" t="s">
        <v>0</v>
      </c>
      <c r="B145" s="21" t="s">
        <v>299</v>
      </c>
      <c r="C145" s="22" t="s">
        <v>300</v>
      </c>
      <c r="D145" s="23" t="s">
        <v>0</v>
      </c>
      <c r="E145" s="23" t="s">
        <v>0</v>
      </c>
      <c r="F145" s="23" t="s">
        <v>0</v>
      </c>
      <c r="G145" s="23" t="s">
        <v>0</v>
      </c>
      <c r="H145" s="25" t="s">
        <v>0</v>
      </c>
      <c r="I145" s="38"/>
      <c r="J145" s="38"/>
      <c r="K145" s="38"/>
      <c r="L145" s="39" t="s">
        <v>0</v>
      </c>
      <c r="M145" s="1" t="s">
        <v>0</v>
      </c>
    </row>
    <row r="146" ht="15" customHeight="1" spans="1:13">
      <c r="A146" s="1" t="s">
        <v>0</v>
      </c>
      <c r="B146" s="21" t="s">
        <v>301</v>
      </c>
      <c r="C146" s="22" t="s">
        <v>302</v>
      </c>
      <c r="D146" s="23" t="s">
        <v>0</v>
      </c>
      <c r="E146" s="23" t="s">
        <v>0</v>
      </c>
      <c r="F146" s="23" t="s">
        <v>0</v>
      </c>
      <c r="G146" s="23" t="s">
        <v>0</v>
      </c>
      <c r="H146" s="25" t="s">
        <v>0</v>
      </c>
      <c r="I146" s="38"/>
      <c r="J146" s="38"/>
      <c r="K146" s="38"/>
      <c r="L146" s="39" t="s">
        <v>0</v>
      </c>
      <c r="M146" s="1" t="s">
        <v>0</v>
      </c>
    </row>
    <row r="147" ht="15" customHeight="1" spans="1:13">
      <c r="A147" s="1" t="s">
        <v>0</v>
      </c>
      <c r="B147" s="21" t="s">
        <v>303</v>
      </c>
      <c r="C147" s="22" t="s">
        <v>270</v>
      </c>
      <c r="D147" s="23" t="s">
        <v>86</v>
      </c>
      <c r="E147" s="23" t="s">
        <v>0</v>
      </c>
      <c r="F147" s="23" t="s">
        <v>0</v>
      </c>
      <c r="G147" s="23" t="s">
        <v>0</v>
      </c>
      <c r="H147" s="25" t="s">
        <v>304</v>
      </c>
      <c r="I147" s="38">
        <f t="shared" si="3"/>
        <v>1411.31914893617</v>
      </c>
      <c r="J147" s="38"/>
      <c r="K147" s="38"/>
      <c r="L147" s="39">
        <f>5768*0.92</f>
        <v>5306.56</v>
      </c>
      <c r="M147" s="1" t="s">
        <v>0</v>
      </c>
    </row>
    <row r="148" ht="15" customHeight="1" spans="1:13">
      <c r="A148" s="1" t="s">
        <v>0</v>
      </c>
      <c r="B148" s="21" t="s">
        <v>305</v>
      </c>
      <c r="C148" s="22" t="s">
        <v>306</v>
      </c>
      <c r="D148" s="23" t="s">
        <v>0</v>
      </c>
      <c r="E148" s="23" t="s">
        <v>0</v>
      </c>
      <c r="F148" s="23" t="s">
        <v>0</v>
      </c>
      <c r="G148" s="23" t="s">
        <v>0</v>
      </c>
      <c r="H148" s="25" t="s">
        <v>0</v>
      </c>
      <c r="I148" s="38"/>
      <c r="J148" s="38"/>
      <c r="K148" s="38"/>
      <c r="L148" s="39" t="s">
        <v>0</v>
      </c>
      <c r="M148" s="1" t="s">
        <v>0</v>
      </c>
    </row>
    <row r="149" ht="15" customHeight="1" spans="1:13">
      <c r="A149" s="1" t="s">
        <v>0</v>
      </c>
      <c r="B149" s="21" t="s">
        <v>307</v>
      </c>
      <c r="C149" s="22" t="s">
        <v>308</v>
      </c>
      <c r="D149" s="23" t="s">
        <v>230</v>
      </c>
      <c r="E149" s="23" t="s">
        <v>0</v>
      </c>
      <c r="F149" s="23" t="s">
        <v>0</v>
      </c>
      <c r="G149" s="23" t="s">
        <v>0</v>
      </c>
      <c r="H149" s="25" t="s">
        <v>309</v>
      </c>
      <c r="I149" s="38">
        <f t="shared" si="3"/>
        <v>5.05974316024567</v>
      </c>
      <c r="J149" s="38"/>
      <c r="K149" s="38"/>
      <c r="L149" s="39">
        <f>2167*0.92</f>
        <v>1993.64</v>
      </c>
      <c r="M149" s="1" t="s">
        <v>0</v>
      </c>
    </row>
    <row r="150" ht="15" customHeight="1" spans="1:13">
      <c r="A150" s="1" t="s">
        <v>0</v>
      </c>
      <c r="B150" s="21" t="s">
        <v>310</v>
      </c>
      <c r="C150" s="22" t="s">
        <v>311</v>
      </c>
      <c r="D150" s="23" t="s">
        <v>86</v>
      </c>
      <c r="E150" s="23" t="s">
        <v>0</v>
      </c>
      <c r="F150" s="23" t="s">
        <v>0</v>
      </c>
      <c r="G150" s="23" t="s">
        <v>0</v>
      </c>
      <c r="H150" s="25" t="s">
        <v>304</v>
      </c>
      <c r="I150" s="38">
        <f t="shared" si="3"/>
        <v>55.0531914893617</v>
      </c>
      <c r="J150" s="38"/>
      <c r="K150" s="38"/>
      <c r="L150" s="39">
        <f>225*0.92</f>
        <v>207</v>
      </c>
      <c r="M150" s="1" t="s">
        <v>0</v>
      </c>
    </row>
    <row r="151" ht="15" customHeight="1" spans="1:13">
      <c r="A151" s="1" t="s">
        <v>0</v>
      </c>
      <c r="B151" s="21" t="s">
        <v>312</v>
      </c>
      <c r="C151" s="22" t="s">
        <v>313</v>
      </c>
      <c r="D151" s="23" t="s">
        <v>86</v>
      </c>
      <c r="E151" s="23" t="s">
        <v>0</v>
      </c>
      <c r="F151" s="23" t="s">
        <v>0</v>
      </c>
      <c r="G151" s="23" t="s">
        <v>0</v>
      </c>
      <c r="H151" s="25" t="s">
        <v>304</v>
      </c>
      <c r="I151" s="38">
        <f t="shared" si="3"/>
        <v>734.531914893617</v>
      </c>
      <c r="J151" s="38"/>
      <c r="K151" s="38"/>
      <c r="L151" s="39">
        <f>3002*0.92</f>
        <v>2761.84</v>
      </c>
      <c r="M151" s="1" t="s">
        <v>0</v>
      </c>
    </row>
    <row r="152" ht="15" customHeight="1" spans="1:13">
      <c r="A152" s="1" t="s">
        <v>0</v>
      </c>
      <c r="B152" s="21" t="s">
        <v>314</v>
      </c>
      <c r="C152" s="22" t="s">
        <v>315</v>
      </c>
      <c r="D152" s="23" t="s">
        <v>0</v>
      </c>
      <c r="E152" s="23" t="s">
        <v>0</v>
      </c>
      <c r="F152" s="23" t="s">
        <v>0</v>
      </c>
      <c r="G152" s="23" t="s">
        <v>0</v>
      </c>
      <c r="H152" s="25" t="s">
        <v>0</v>
      </c>
      <c r="I152" s="38"/>
      <c r="J152" s="38"/>
      <c r="K152" s="38"/>
      <c r="L152" s="39" t="s">
        <v>0</v>
      </c>
      <c r="M152" s="1" t="s">
        <v>0</v>
      </c>
    </row>
    <row r="153" ht="15" customHeight="1" spans="1:13">
      <c r="A153" s="1" t="s">
        <v>0</v>
      </c>
      <c r="B153" s="21" t="s">
        <v>316</v>
      </c>
      <c r="C153" s="22" t="s">
        <v>317</v>
      </c>
      <c r="D153" s="23" t="s">
        <v>0</v>
      </c>
      <c r="E153" s="23" t="s">
        <v>0</v>
      </c>
      <c r="F153" s="23" t="s">
        <v>0</v>
      </c>
      <c r="G153" s="23" t="s">
        <v>0</v>
      </c>
      <c r="H153" s="25" t="s">
        <v>0</v>
      </c>
      <c r="I153" s="38"/>
      <c r="J153" s="38"/>
      <c r="K153" s="38"/>
      <c r="L153" s="39" t="s">
        <v>0</v>
      </c>
      <c r="M153" s="1" t="s">
        <v>0</v>
      </c>
    </row>
    <row r="154" ht="15" customHeight="1" spans="1:13">
      <c r="A154" s="1" t="s">
        <v>0</v>
      </c>
      <c r="B154" s="21" t="s">
        <v>318</v>
      </c>
      <c r="C154" s="22" t="s">
        <v>270</v>
      </c>
      <c r="D154" s="23" t="s">
        <v>86</v>
      </c>
      <c r="E154" s="23" t="s">
        <v>0</v>
      </c>
      <c r="F154" s="23" t="s">
        <v>0</v>
      </c>
      <c r="G154" s="23" t="s">
        <v>0</v>
      </c>
      <c r="H154" s="25" t="s">
        <v>319</v>
      </c>
      <c r="I154" s="38">
        <f t="shared" si="3"/>
        <v>859.105545617174</v>
      </c>
      <c r="J154" s="38"/>
      <c r="K154" s="38"/>
      <c r="L154" s="39">
        <f>15660*0.92</f>
        <v>14407.2</v>
      </c>
      <c r="M154" s="1" t="s">
        <v>0</v>
      </c>
    </row>
    <row r="155" ht="15" customHeight="1" spans="1:13">
      <c r="A155" s="1" t="s">
        <v>0</v>
      </c>
      <c r="B155" s="21" t="s">
        <v>320</v>
      </c>
      <c r="C155" s="22" t="s">
        <v>321</v>
      </c>
      <c r="D155" s="23" t="s">
        <v>0</v>
      </c>
      <c r="E155" s="23" t="s">
        <v>0</v>
      </c>
      <c r="F155" s="23" t="s">
        <v>0</v>
      </c>
      <c r="G155" s="23" t="s">
        <v>0</v>
      </c>
      <c r="H155" s="25" t="s">
        <v>0</v>
      </c>
      <c r="I155" s="38"/>
      <c r="J155" s="38"/>
      <c r="K155" s="38"/>
      <c r="L155" s="39" t="s">
        <v>0</v>
      </c>
      <c r="M155" s="1" t="s">
        <v>0</v>
      </c>
    </row>
    <row r="156" ht="15" customHeight="1" spans="1:13">
      <c r="A156" s="1" t="s">
        <v>0</v>
      </c>
      <c r="B156" s="21" t="s">
        <v>322</v>
      </c>
      <c r="C156" s="22" t="s">
        <v>323</v>
      </c>
      <c r="D156" s="23" t="s">
        <v>0</v>
      </c>
      <c r="E156" s="23" t="s">
        <v>0</v>
      </c>
      <c r="F156" s="23" t="s">
        <v>0</v>
      </c>
      <c r="G156" s="23" t="s">
        <v>0</v>
      </c>
      <c r="H156" s="25" t="s">
        <v>0</v>
      </c>
      <c r="I156" s="38"/>
      <c r="J156" s="38"/>
      <c r="K156" s="38"/>
      <c r="L156" s="39" t="s">
        <v>0</v>
      </c>
      <c r="M156" s="1" t="s">
        <v>0</v>
      </c>
    </row>
    <row r="157" ht="15" customHeight="1" spans="1:13">
      <c r="A157" s="1" t="s">
        <v>0</v>
      </c>
      <c r="B157" s="21" t="s">
        <v>324</v>
      </c>
      <c r="C157" s="22" t="s">
        <v>325</v>
      </c>
      <c r="D157" s="23" t="s">
        <v>230</v>
      </c>
      <c r="E157" s="23" t="s">
        <v>0</v>
      </c>
      <c r="F157" s="23" t="s">
        <v>0</v>
      </c>
      <c r="G157" s="23" t="s">
        <v>0</v>
      </c>
      <c r="H157" s="25" t="s">
        <v>326</v>
      </c>
      <c r="I157" s="38">
        <f t="shared" si="3"/>
        <v>4.87635658914729</v>
      </c>
      <c r="J157" s="38"/>
      <c r="K157" s="38"/>
      <c r="L157" s="39">
        <f>5470*0.92</f>
        <v>5032.4</v>
      </c>
      <c r="M157" s="1" t="s">
        <v>0</v>
      </c>
    </row>
    <row r="158" ht="15" customHeight="1" spans="1:13">
      <c r="A158" s="1" t="s">
        <v>0</v>
      </c>
      <c r="B158" s="21" t="s">
        <v>327</v>
      </c>
      <c r="C158" s="22" t="s">
        <v>328</v>
      </c>
      <c r="D158" s="23" t="s">
        <v>86</v>
      </c>
      <c r="E158" s="23" t="s">
        <v>0</v>
      </c>
      <c r="F158" s="23" t="s">
        <v>0</v>
      </c>
      <c r="G158" s="23" t="s">
        <v>0</v>
      </c>
      <c r="H158" s="25" t="s">
        <v>329</v>
      </c>
      <c r="I158" s="38">
        <f t="shared" si="3"/>
        <v>1580.48333333333</v>
      </c>
      <c r="J158" s="38"/>
      <c r="K158" s="38"/>
      <c r="L158" s="39">
        <f>8246*0.92</f>
        <v>7586.32</v>
      </c>
      <c r="M158" s="1" t="s">
        <v>0</v>
      </c>
    </row>
    <row r="159" ht="15" customHeight="1" spans="1:13">
      <c r="A159" s="1" t="s">
        <v>0</v>
      </c>
      <c r="B159" s="21" t="s">
        <v>330</v>
      </c>
      <c r="C159" s="22" t="s">
        <v>331</v>
      </c>
      <c r="D159" s="23" t="s">
        <v>0</v>
      </c>
      <c r="E159" s="23" t="s">
        <v>0</v>
      </c>
      <c r="F159" s="23" t="s">
        <v>0</v>
      </c>
      <c r="G159" s="23" t="s">
        <v>0</v>
      </c>
      <c r="H159" s="25" t="s">
        <v>0</v>
      </c>
      <c r="I159" s="38"/>
      <c r="J159" s="38"/>
      <c r="K159" s="38"/>
      <c r="L159" s="39" t="s">
        <v>0</v>
      </c>
      <c r="M159" s="1" t="s">
        <v>0</v>
      </c>
    </row>
    <row r="160" ht="15" customHeight="1" spans="1:13">
      <c r="A160" s="1" t="s">
        <v>0</v>
      </c>
      <c r="B160" s="21" t="s">
        <v>332</v>
      </c>
      <c r="C160" s="22" t="s">
        <v>333</v>
      </c>
      <c r="D160" s="23" t="s">
        <v>230</v>
      </c>
      <c r="E160" s="23" t="s">
        <v>0</v>
      </c>
      <c r="F160" s="23" t="s">
        <v>0</v>
      </c>
      <c r="G160" s="23" t="s">
        <v>0</v>
      </c>
      <c r="H160" s="25" t="s">
        <v>334</v>
      </c>
      <c r="I160" s="38">
        <f t="shared" si="3"/>
        <v>5.36271186440678</v>
      </c>
      <c r="J160" s="38"/>
      <c r="K160" s="38"/>
      <c r="L160" s="39">
        <f>1582*0.92</f>
        <v>1455.44</v>
      </c>
      <c r="M160" s="1" t="s">
        <v>0</v>
      </c>
    </row>
    <row r="161" ht="15" customHeight="1" spans="1:13">
      <c r="A161" s="1" t="s">
        <v>0</v>
      </c>
      <c r="B161" s="21" t="s">
        <v>335</v>
      </c>
      <c r="C161" s="22" t="s">
        <v>336</v>
      </c>
      <c r="D161" s="23" t="s">
        <v>86</v>
      </c>
      <c r="E161" s="23" t="s">
        <v>0</v>
      </c>
      <c r="F161" s="23" t="s">
        <v>0</v>
      </c>
      <c r="G161" s="23" t="s">
        <v>0</v>
      </c>
      <c r="H161" s="25" t="s">
        <v>140</v>
      </c>
      <c r="I161" s="38">
        <f t="shared" si="3"/>
        <v>759.418181818182</v>
      </c>
      <c r="J161" s="38"/>
      <c r="K161" s="38"/>
      <c r="L161" s="39">
        <f>1816*0.92</f>
        <v>1670.72</v>
      </c>
      <c r="M161" s="1" t="s">
        <v>0</v>
      </c>
    </row>
    <row r="162" ht="15" customHeight="1" spans="1:13">
      <c r="A162" s="1" t="s">
        <v>0</v>
      </c>
      <c r="B162" s="21" t="s">
        <v>337</v>
      </c>
      <c r="C162" s="22" t="s">
        <v>338</v>
      </c>
      <c r="D162" s="23" t="s">
        <v>0</v>
      </c>
      <c r="E162" s="23" t="s">
        <v>0</v>
      </c>
      <c r="F162" s="23" t="s">
        <v>0</v>
      </c>
      <c r="G162" s="23" t="s">
        <v>0</v>
      </c>
      <c r="H162" s="25" t="s">
        <v>0</v>
      </c>
      <c r="I162" s="38"/>
      <c r="J162" s="38"/>
      <c r="K162" s="38"/>
      <c r="L162" s="39" t="s">
        <v>0</v>
      </c>
      <c r="M162" s="1" t="s">
        <v>0</v>
      </c>
    </row>
    <row r="163" ht="15" customHeight="1" spans="1:13">
      <c r="A163" s="1" t="s">
        <v>0</v>
      </c>
      <c r="B163" s="21" t="s">
        <v>339</v>
      </c>
      <c r="C163" s="22" t="s">
        <v>340</v>
      </c>
      <c r="D163" s="23" t="s">
        <v>0</v>
      </c>
      <c r="E163" s="23" t="s">
        <v>0</v>
      </c>
      <c r="F163" s="23" t="s">
        <v>0</v>
      </c>
      <c r="G163" s="23" t="s">
        <v>0</v>
      </c>
      <c r="H163" s="25" t="s">
        <v>0</v>
      </c>
      <c r="I163" s="38"/>
      <c r="J163" s="38"/>
      <c r="K163" s="38"/>
      <c r="L163" s="39" t="s">
        <v>0</v>
      </c>
      <c r="M163" s="1" t="s">
        <v>0</v>
      </c>
    </row>
    <row r="164" ht="15" customHeight="1" spans="1:13">
      <c r="A164" s="1" t="s">
        <v>0</v>
      </c>
      <c r="B164" s="21" t="s">
        <v>341</v>
      </c>
      <c r="C164" s="22" t="s">
        <v>273</v>
      </c>
      <c r="D164" s="23" t="s">
        <v>86</v>
      </c>
      <c r="E164" s="23" t="s">
        <v>0</v>
      </c>
      <c r="F164" s="23" t="s">
        <v>0</v>
      </c>
      <c r="G164" s="23" t="s">
        <v>0</v>
      </c>
      <c r="H164" s="25">
        <f>2.82+2.38</f>
        <v>5.2</v>
      </c>
      <c r="I164" s="38">
        <f t="shared" si="3"/>
        <v>881.784615384615</v>
      </c>
      <c r="J164" s="38"/>
      <c r="K164" s="38"/>
      <c r="L164" s="39">
        <f>4984*0.92</f>
        <v>4585.28</v>
      </c>
      <c r="M164" s="1" t="s">
        <v>0</v>
      </c>
    </row>
    <row r="165" ht="15" customHeight="1" spans="1:13">
      <c r="A165" s="1" t="s">
        <v>0</v>
      </c>
      <c r="B165" s="21" t="s">
        <v>342</v>
      </c>
      <c r="C165" s="22" t="s">
        <v>343</v>
      </c>
      <c r="D165" s="23" t="s">
        <v>86</v>
      </c>
      <c r="E165" s="23" t="s">
        <v>0</v>
      </c>
      <c r="F165" s="23" t="s">
        <v>0</v>
      </c>
      <c r="G165" s="23" t="s">
        <v>0</v>
      </c>
      <c r="H165" s="25" t="s">
        <v>344</v>
      </c>
      <c r="I165" s="38">
        <f t="shared" si="3"/>
        <v>813.473684210526</v>
      </c>
      <c r="J165" s="38"/>
      <c r="K165" s="38"/>
      <c r="L165" s="39">
        <f>336*0.92</f>
        <v>309.12</v>
      </c>
      <c r="M165" s="1" t="s">
        <v>0</v>
      </c>
    </row>
    <row r="166" ht="15" customHeight="1" spans="1:13">
      <c r="A166" s="1"/>
      <c r="B166" s="21" t="s">
        <v>70</v>
      </c>
      <c r="C166" s="22"/>
      <c r="D166" s="26"/>
      <c r="E166" s="26"/>
      <c r="F166" s="26"/>
      <c r="G166" s="23"/>
      <c r="H166" s="25"/>
      <c r="I166" s="40"/>
      <c r="J166" s="40"/>
      <c r="K166" s="41"/>
      <c r="L166" s="39">
        <f>SUM(L128:L165)</f>
        <v>109035.64</v>
      </c>
      <c r="M166" s="1"/>
    </row>
    <row r="167" ht="15" customHeight="1" spans="1:13">
      <c r="A167" s="1" t="s">
        <v>0</v>
      </c>
      <c r="B167" s="27" t="s">
        <v>345</v>
      </c>
      <c r="C167" s="27" t="s">
        <v>0</v>
      </c>
      <c r="D167" s="27" t="s">
        <v>0</v>
      </c>
      <c r="E167" s="27" t="s">
        <v>0</v>
      </c>
      <c r="F167" s="27" t="s">
        <v>0</v>
      </c>
      <c r="G167" s="27" t="s">
        <v>0</v>
      </c>
      <c r="H167" s="28" t="s">
        <v>346</v>
      </c>
      <c r="I167" s="42" t="s">
        <v>0</v>
      </c>
      <c r="J167" s="42" t="s">
        <v>0</v>
      </c>
      <c r="K167" s="42" t="s">
        <v>0</v>
      </c>
      <c r="L167" s="42" t="s">
        <v>0</v>
      </c>
      <c r="M167" s="1" t="s">
        <v>0</v>
      </c>
    </row>
    <row r="168" ht="15" customHeight="1" spans="1:13">
      <c r="A168" s="1" t="s">
        <v>0</v>
      </c>
      <c r="B168" s="29" t="s">
        <v>73</v>
      </c>
      <c r="C168" s="29" t="s">
        <v>0</v>
      </c>
      <c r="D168" s="29" t="s">
        <v>0</v>
      </c>
      <c r="E168" s="1" t="s">
        <v>0</v>
      </c>
      <c r="F168" s="29" t="s">
        <v>74</v>
      </c>
      <c r="G168" s="29" t="s">
        <v>0</v>
      </c>
      <c r="H168" s="29" t="s">
        <v>0</v>
      </c>
      <c r="I168" s="43" t="s">
        <v>0</v>
      </c>
      <c r="J168" s="43" t="s">
        <v>0</v>
      </c>
      <c r="K168" s="43" t="s">
        <v>0</v>
      </c>
      <c r="L168" s="43" t="s">
        <v>0</v>
      </c>
      <c r="M168" s="1" t="s">
        <v>0</v>
      </c>
    </row>
    <row r="169" ht="12" customHeight="1" spans="1:13">
      <c r="A169" s="1" t="s">
        <v>0</v>
      </c>
      <c r="B169" s="1" t="s">
        <v>0</v>
      </c>
      <c r="C169" s="1" t="s">
        <v>0</v>
      </c>
      <c r="D169" s="1" t="s">
        <v>0</v>
      </c>
      <c r="E169" s="1" t="s">
        <v>0</v>
      </c>
      <c r="F169" s="1" t="s">
        <v>0</v>
      </c>
      <c r="G169" s="1" t="s">
        <v>0</v>
      </c>
      <c r="H169" s="1" t="s">
        <v>0</v>
      </c>
      <c r="I169" s="30" t="s">
        <v>0</v>
      </c>
      <c r="J169" s="30" t="s">
        <v>0</v>
      </c>
      <c r="K169" s="30" t="s">
        <v>0</v>
      </c>
      <c r="L169" s="30" t="s">
        <v>0</v>
      </c>
      <c r="M169" s="1" t="s">
        <v>0</v>
      </c>
    </row>
    <row r="170" ht="28" customHeight="1" spans="1:13">
      <c r="A170" s="1" t="s">
        <v>0</v>
      </c>
      <c r="B170" s="2" t="s">
        <v>37</v>
      </c>
      <c r="C170" s="2"/>
      <c r="D170" s="2"/>
      <c r="E170" s="2"/>
      <c r="F170" s="2"/>
      <c r="G170" s="2"/>
      <c r="H170" s="2"/>
      <c r="I170" s="31"/>
      <c r="J170" s="31"/>
      <c r="K170" s="31"/>
      <c r="L170" s="31"/>
      <c r="M170" s="1" t="s">
        <v>0</v>
      </c>
    </row>
    <row r="171" ht="12" customHeight="1" spans="1:13">
      <c r="A171" s="1" t="s">
        <v>0</v>
      </c>
      <c r="B171" s="3" t="s">
        <v>38</v>
      </c>
      <c r="C171" s="3"/>
      <c r="D171" s="3"/>
      <c r="E171" s="3"/>
      <c r="F171" s="3"/>
      <c r="G171" s="3"/>
      <c r="H171" s="3"/>
      <c r="I171" s="32"/>
      <c r="J171" s="32"/>
      <c r="K171" s="30" t="s">
        <v>0</v>
      </c>
      <c r="L171" s="30" t="s">
        <v>0</v>
      </c>
      <c r="M171" s="1" t="s">
        <v>0</v>
      </c>
    </row>
    <row r="172" ht="12" customHeight="1" spans="1:13">
      <c r="A172" s="1" t="s">
        <v>0</v>
      </c>
      <c r="B172" s="1" t="s">
        <v>0</v>
      </c>
      <c r="C172" s="1" t="s">
        <v>0</v>
      </c>
      <c r="D172" s="1" t="s">
        <v>0</v>
      </c>
      <c r="E172" s="1" t="s">
        <v>0</v>
      </c>
      <c r="F172" s="1" t="s">
        <v>0</v>
      </c>
      <c r="G172" s="17" t="s">
        <v>347</v>
      </c>
      <c r="H172" s="17"/>
      <c r="I172" s="33"/>
      <c r="J172" s="32" t="s">
        <v>39</v>
      </c>
      <c r="K172" s="32"/>
      <c r="L172" s="34" t="s">
        <v>40</v>
      </c>
      <c r="M172" s="1" t="s">
        <v>0</v>
      </c>
    </row>
    <row r="173" ht="22" customHeight="1" spans="1:13">
      <c r="A173" s="1" t="s">
        <v>0</v>
      </c>
      <c r="B173" s="44" t="s">
        <v>23</v>
      </c>
      <c r="C173" s="44"/>
      <c r="D173" s="44"/>
      <c r="E173" s="44"/>
      <c r="F173" s="44"/>
      <c r="G173" s="44"/>
      <c r="H173" s="44"/>
      <c r="I173" s="48"/>
      <c r="J173" s="48"/>
      <c r="K173" s="48"/>
      <c r="L173" s="48"/>
      <c r="M173" s="1" t="s">
        <v>0</v>
      </c>
    </row>
    <row r="174" ht="17" customHeight="1" spans="1:13">
      <c r="A174" s="1" t="s">
        <v>0</v>
      </c>
      <c r="B174" s="45" t="s">
        <v>6</v>
      </c>
      <c r="C174" s="46" t="s">
        <v>7</v>
      </c>
      <c r="D174" s="46" t="s">
        <v>42</v>
      </c>
      <c r="E174" s="46"/>
      <c r="F174" s="46"/>
      <c r="G174" s="46"/>
      <c r="H174" s="46" t="s">
        <v>43</v>
      </c>
      <c r="I174" s="49" t="s">
        <v>44</v>
      </c>
      <c r="J174" s="49"/>
      <c r="K174" s="49"/>
      <c r="L174" s="50" t="s">
        <v>45</v>
      </c>
      <c r="M174" s="1" t="s">
        <v>0</v>
      </c>
    </row>
    <row r="175" ht="17" customHeight="1" spans="1:13">
      <c r="A175" s="1"/>
      <c r="B175" s="21" t="s">
        <v>348</v>
      </c>
      <c r="C175" s="22" t="s">
        <v>349</v>
      </c>
      <c r="D175" s="23"/>
      <c r="E175" s="23"/>
      <c r="F175" s="23"/>
      <c r="G175" s="23"/>
      <c r="H175" s="25"/>
      <c r="I175" s="38"/>
      <c r="J175" s="38"/>
      <c r="K175" s="38"/>
      <c r="L175" s="39"/>
      <c r="M175" s="1"/>
    </row>
    <row r="176" ht="17" customHeight="1" spans="1:13">
      <c r="A176" s="1"/>
      <c r="B176" s="21" t="s">
        <v>350</v>
      </c>
      <c r="C176" s="22" t="s">
        <v>351</v>
      </c>
      <c r="D176" s="23" t="s">
        <v>86</v>
      </c>
      <c r="E176" s="23"/>
      <c r="F176" s="23" t="s">
        <v>0</v>
      </c>
      <c r="G176" s="23" t="s">
        <v>0</v>
      </c>
      <c r="H176" s="25" t="s">
        <v>352</v>
      </c>
      <c r="I176" s="38">
        <f>L176/H176</f>
        <v>87.7389473684211</v>
      </c>
      <c r="J176" s="38"/>
      <c r="K176" s="38"/>
      <c r="L176" s="39">
        <f>3171*0.92</f>
        <v>2917.32</v>
      </c>
      <c r="M176" s="1"/>
    </row>
    <row r="177" ht="15" customHeight="1" spans="1:13">
      <c r="A177" s="1" t="s">
        <v>0</v>
      </c>
      <c r="B177" s="21" t="s">
        <v>219</v>
      </c>
      <c r="C177" s="22" t="s">
        <v>220</v>
      </c>
      <c r="D177" s="23" t="s">
        <v>0</v>
      </c>
      <c r="E177" s="23"/>
      <c r="F177" s="23" t="s">
        <v>0</v>
      </c>
      <c r="G177" s="23" t="s">
        <v>0</v>
      </c>
      <c r="H177" s="25" t="s">
        <v>0</v>
      </c>
      <c r="I177" s="38"/>
      <c r="J177" s="38"/>
      <c r="K177" s="38"/>
      <c r="L177" s="39" t="s">
        <v>0</v>
      </c>
      <c r="M177" s="1" t="s">
        <v>0</v>
      </c>
    </row>
    <row r="178" ht="15" customHeight="1" spans="1:13">
      <c r="A178" s="1" t="s">
        <v>0</v>
      </c>
      <c r="B178" s="21" t="s">
        <v>221</v>
      </c>
      <c r="C178" s="22" t="s">
        <v>222</v>
      </c>
      <c r="D178" s="23" t="s">
        <v>154</v>
      </c>
      <c r="E178" s="23"/>
      <c r="F178" s="23" t="s">
        <v>0</v>
      </c>
      <c r="G178" s="23" t="s">
        <v>0</v>
      </c>
      <c r="H178" s="25">
        <v>134.89</v>
      </c>
      <c r="I178" s="38">
        <f>L178/H178</f>
        <v>135.957298539551</v>
      </c>
      <c r="J178" s="38"/>
      <c r="K178" s="38"/>
      <c r="L178" s="39">
        <f>19934*0.92</f>
        <v>18339.28</v>
      </c>
      <c r="M178" s="1" t="s">
        <v>0</v>
      </c>
    </row>
    <row r="179" ht="15" customHeight="1" spans="1:13">
      <c r="A179" s="1" t="s">
        <v>0</v>
      </c>
      <c r="B179" s="21" t="s">
        <v>235</v>
      </c>
      <c r="C179" s="22" t="s">
        <v>353</v>
      </c>
      <c r="D179" s="26"/>
      <c r="E179" s="26"/>
      <c r="F179" s="26"/>
      <c r="G179" s="23"/>
      <c r="H179" s="25"/>
      <c r="I179" s="40"/>
      <c r="J179" s="40"/>
      <c r="K179" s="41"/>
      <c r="L179" s="39"/>
      <c r="M179" s="1" t="s">
        <v>0</v>
      </c>
    </row>
    <row r="180" ht="15" customHeight="1" spans="1:13">
      <c r="A180" s="1" t="s">
        <v>0</v>
      </c>
      <c r="B180" s="21" t="s">
        <v>100</v>
      </c>
      <c r="C180" s="22" t="s">
        <v>237</v>
      </c>
      <c r="D180" s="23" t="s">
        <v>86</v>
      </c>
      <c r="E180" s="23"/>
      <c r="F180" s="23" t="s">
        <v>0</v>
      </c>
      <c r="G180" s="23" t="s">
        <v>0</v>
      </c>
      <c r="H180" s="25">
        <v>30.49</v>
      </c>
      <c r="I180" s="38">
        <f>L180/H180</f>
        <v>9.05214824532634</v>
      </c>
      <c r="J180" s="38"/>
      <c r="K180" s="38"/>
      <c r="L180" s="39">
        <f>300*0.92</f>
        <v>276</v>
      </c>
      <c r="M180" s="1" t="s">
        <v>0</v>
      </c>
    </row>
    <row r="181" ht="15" customHeight="1" spans="1:13">
      <c r="A181" s="1" t="s">
        <v>0</v>
      </c>
      <c r="B181" s="47"/>
      <c r="C181" s="22"/>
      <c r="D181" s="23"/>
      <c r="E181" s="23"/>
      <c r="F181" s="23"/>
      <c r="G181" s="23"/>
      <c r="H181" s="25"/>
      <c r="I181" s="38"/>
      <c r="J181" s="38"/>
      <c r="K181" s="38"/>
      <c r="L181" s="51"/>
      <c r="M181" s="1" t="s">
        <v>0</v>
      </c>
    </row>
    <row r="182" ht="15" customHeight="1" spans="1:13">
      <c r="A182" s="1" t="s">
        <v>0</v>
      </c>
      <c r="B182" s="47" t="s">
        <v>70</v>
      </c>
      <c r="C182" s="22"/>
      <c r="D182" s="23"/>
      <c r="E182" s="23"/>
      <c r="F182" s="23"/>
      <c r="G182" s="23"/>
      <c r="H182" s="25"/>
      <c r="I182" s="38"/>
      <c r="J182" s="38"/>
      <c r="K182" s="38"/>
      <c r="L182" s="51">
        <f>SUM(L175:L181)</f>
        <v>21532.6</v>
      </c>
      <c r="M182" s="1" t="s">
        <v>0</v>
      </c>
    </row>
    <row r="183" ht="15" customHeight="1" spans="1:13">
      <c r="A183" s="1" t="s">
        <v>0</v>
      </c>
      <c r="B183" s="47"/>
      <c r="C183" s="22"/>
      <c r="D183" s="23"/>
      <c r="E183" s="23"/>
      <c r="F183" s="23"/>
      <c r="G183" s="23"/>
      <c r="H183" s="25"/>
      <c r="I183" s="38"/>
      <c r="J183" s="38"/>
      <c r="K183" s="38"/>
      <c r="L183" s="51"/>
      <c r="M183" s="1" t="s">
        <v>0</v>
      </c>
    </row>
    <row r="184" ht="15" customHeight="1" spans="1:13">
      <c r="A184" s="1" t="s">
        <v>0</v>
      </c>
      <c r="B184" s="47"/>
      <c r="C184" s="22"/>
      <c r="D184" s="23"/>
      <c r="E184" s="23"/>
      <c r="F184" s="23"/>
      <c r="G184" s="23"/>
      <c r="H184" s="25"/>
      <c r="I184" s="38"/>
      <c r="J184" s="38"/>
      <c r="K184" s="38"/>
      <c r="L184" s="51"/>
      <c r="M184" s="1" t="s">
        <v>0</v>
      </c>
    </row>
    <row r="185" ht="15" customHeight="1" spans="1:13">
      <c r="A185" s="1" t="s">
        <v>0</v>
      </c>
      <c r="B185" s="47"/>
      <c r="C185" s="22"/>
      <c r="D185" s="23"/>
      <c r="E185" s="23"/>
      <c r="F185" s="23"/>
      <c r="G185" s="23"/>
      <c r="H185" s="25"/>
      <c r="I185" s="38"/>
      <c r="J185" s="38"/>
      <c r="K185" s="38"/>
      <c r="L185" s="51"/>
      <c r="M185" s="1" t="s">
        <v>0</v>
      </c>
    </row>
    <row r="186" ht="15" customHeight="1" spans="1:13">
      <c r="A186" s="1" t="s">
        <v>0</v>
      </c>
      <c r="B186" s="47"/>
      <c r="C186" s="22"/>
      <c r="D186" s="23"/>
      <c r="E186" s="23"/>
      <c r="F186" s="23"/>
      <c r="G186" s="23"/>
      <c r="H186" s="25"/>
      <c r="I186" s="38"/>
      <c r="J186" s="38"/>
      <c r="K186" s="38"/>
      <c r="L186" s="51"/>
      <c r="M186" s="1" t="s">
        <v>0</v>
      </c>
    </row>
    <row r="187" ht="15" customHeight="1" spans="1:13">
      <c r="A187" s="1" t="s">
        <v>0</v>
      </c>
      <c r="B187" s="47"/>
      <c r="C187" s="22"/>
      <c r="D187" s="23"/>
      <c r="E187" s="23"/>
      <c r="F187" s="23"/>
      <c r="G187" s="23"/>
      <c r="H187" s="25"/>
      <c r="I187" s="38"/>
      <c r="J187" s="38"/>
      <c r="K187" s="38"/>
      <c r="L187" s="51"/>
      <c r="M187" s="1" t="s">
        <v>0</v>
      </c>
    </row>
    <row r="188" ht="15" customHeight="1" spans="1:13">
      <c r="A188" s="1" t="s">
        <v>0</v>
      </c>
      <c r="B188" s="47"/>
      <c r="C188" s="22"/>
      <c r="D188" s="23"/>
      <c r="E188" s="23"/>
      <c r="F188" s="23"/>
      <c r="G188" s="23"/>
      <c r="H188" s="25"/>
      <c r="I188" s="38"/>
      <c r="J188" s="38"/>
      <c r="K188" s="38"/>
      <c r="L188" s="51"/>
      <c r="M188" s="1" t="s">
        <v>0</v>
      </c>
    </row>
    <row r="189" ht="15" customHeight="1" spans="1:13">
      <c r="A189" s="1" t="s">
        <v>0</v>
      </c>
      <c r="B189" s="47"/>
      <c r="C189" s="22"/>
      <c r="D189" s="23"/>
      <c r="E189" s="23"/>
      <c r="F189" s="23"/>
      <c r="G189" s="23"/>
      <c r="H189" s="25"/>
      <c r="I189" s="38"/>
      <c r="J189" s="38"/>
      <c r="K189" s="38"/>
      <c r="L189" s="51"/>
      <c r="M189" s="1" t="s">
        <v>0</v>
      </c>
    </row>
    <row r="190" ht="15" customHeight="1" spans="1:13">
      <c r="A190" s="1" t="s">
        <v>0</v>
      </c>
      <c r="B190" s="47"/>
      <c r="C190" s="22"/>
      <c r="D190" s="23"/>
      <c r="E190" s="23"/>
      <c r="F190" s="23"/>
      <c r="G190" s="23"/>
      <c r="H190" s="25"/>
      <c r="I190" s="38"/>
      <c r="J190" s="38"/>
      <c r="K190" s="38"/>
      <c r="L190" s="51"/>
      <c r="M190" s="1" t="s">
        <v>0</v>
      </c>
    </row>
    <row r="191" ht="15" customHeight="1" spans="1:13">
      <c r="A191" s="1" t="s">
        <v>0</v>
      </c>
      <c r="B191" s="47"/>
      <c r="C191" s="22"/>
      <c r="D191" s="23"/>
      <c r="E191" s="23"/>
      <c r="F191" s="23"/>
      <c r="G191" s="23"/>
      <c r="H191" s="25"/>
      <c r="I191" s="38"/>
      <c r="J191" s="38"/>
      <c r="K191" s="38"/>
      <c r="L191" s="51"/>
      <c r="M191" s="1" t="s">
        <v>0</v>
      </c>
    </row>
    <row r="192" ht="15" customHeight="1" spans="1:13">
      <c r="A192" s="1" t="s">
        <v>0</v>
      </c>
      <c r="B192" s="47"/>
      <c r="C192" s="22"/>
      <c r="D192" s="23"/>
      <c r="E192" s="23"/>
      <c r="F192" s="23"/>
      <c r="G192" s="23"/>
      <c r="H192" s="25"/>
      <c r="I192" s="38"/>
      <c r="J192" s="38"/>
      <c r="K192" s="38"/>
      <c r="L192" s="51"/>
      <c r="M192" s="1" t="s">
        <v>0</v>
      </c>
    </row>
    <row r="193" ht="15" customHeight="1" spans="1:13">
      <c r="A193" s="1" t="s">
        <v>0</v>
      </c>
      <c r="B193" s="47"/>
      <c r="C193" s="22"/>
      <c r="D193" s="23"/>
      <c r="E193" s="23"/>
      <c r="F193" s="23"/>
      <c r="G193" s="23"/>
      <c r="H193" s="25"/>
      <c r="I193" s="38"/>
      <c r="J193" s="38"/>
      <c r="K193" s="38"/>
      <c r="L193" s="51"/>
      <c r="M193" s="1" t="s">
        <v>0</v>
      </c>
    </row>
    <row r="194" ht="15" customHeight="1" spans="1:13">
      <c r="A194" s="1" t="s">
        <v>0</v>
      </c>
      <c r="B194" s="47"/>
      <c r="C194" s="22"/>
      <c r="D194" s="23"/>
      <c r="E194" s="23"/>
      <c r="F194" s="23"/>
      <c r="G194" s="23"/>
      <c r="H194" s="25"/>
      <c r="I194" s="38"/>
      <c r="J194" s="38"/>
      <c r="K194" s="38"/>
      <c r="L194" s="51"/>
      <c r="M194" s="1" t="s">
        <v>0</v>
      </c>
    </row>
    <row r="195" ht="15" customHeight="1" spans="1:13">
      <c r="A195" s="1" t="s">
        <v>0</v>
      </c>
      <c r="B195" s="47"/>
      <c r="C195" s="22"/>
      <c r="D195" s="23"/>
      <c r="E195" s="23"/>
      <c r="F195" s="23"/>
      <c r="G195" s="23"/>
      <c r="H195" s="25"/>
      <c r="I195" s="38"/>
      <c r="J195" s="38"/>
      <c r="K195" s="38"/>
      <c r="L195" s="51"/>
      <c r="M195" s="1" t="s">
        <v>0</v>
      </c>
    </row>
    <row r="196" ht="15" customHeight="1" spans="1:13">
      <c r="A196" s="1" t="s">
        <v>0</v>
      </c>
      <c r="B196" s="47"/>
      <c r="C196" s="22"/>
      <c r="D196" s="23"/>
      <c r="E196" s="23"/>
      <c r="F196" s="23"/>
      <c r="G196" s="23"/>
      <c r="H196" s="25"/>
      <c r="I196" s="38"/>
      <c r="J196" s="38"/>
      <c r="K196" s="38"/>
      <c r="L196" s="51"/>
      <c r="M196" s="1" t="s">
        <v>0</v>
      </c>
    </row>
    <row r="197" ht="15" customHeight="1" spans="1:13">
      <c r="A197" s="1" t="s">
        <v>0</v>
      </c>
      <c r="B197" s="47"/>
      <c r="C197" s="22"/>
      <c r="D197" s="23"/>
      <c r="E197" s="23"/>
      <c r="F197" s="23"/>
      <c r="G197" s="23"/>
      <c r="H197" s="25"/>
      <c r="I197" s="38"/>
      <c r="J197" s="38"/>
      <c r="K197" s="38"/>
      <c r="L197" s="51"/>
      <c r="M197" s="1" t="s">
        <v>0</v>
      </c>
    </row>
    <row r="198" ht="15" customHeight="1" spans="1:13">
      <c r="A198" s="1" t="s">
        <v>0</v>
      </c>
      <c r="B198" s="47"/>
      <c r="C198" s="22"/>
      <c r="D198" s="23"/>
      <c r="E198" s="23"/>
      <c r="F198" s="23"/>
      <c r="G198" s="23"/>
      <c r="H198" s="25"/>
      <c r="I198" s="38"/>
      <c r="J198" s="38"/>
      <c r="K198" s="38"/>
      <c r="L198" s="51"/>
      <c r="M198" s="1" t="s">
        <v>0</v>
      </c>
    </row>
    <row r="199" ht="15" customHeight="1" spans="1:13">
      <c r="A199" s="1" t="s">
        <v>0</v>
      </c>
      <c r="B199" s="47"/>
      <c r="C199" s="22"/>
      <c r="D199" s="23"/>
      <c r="E199" s="23"/>
      <c r="F199" s="23"/>
      <c r="G199" s="23"/>
      <c r="H199" s="25"/>
      <c r="I199" s="38"/>
      <c r="J199" s="38"/>
      <c r="K199" s="38"/>
      <c r="L199" s="51"/>
      <c r="M199" s="1" t="s">
        <v>0</v>
      </c>
    </row>
    <row r="200" ht="15" customHeight="1" spans="1:13">
      <c r="A200" s="1" t="s">
        <v>0</v>
      </c>
      <c r="B200" s="47"/>
      <c r="C200" s="22"/>
      <c r="D200" s="23"/>
      <c r="E200" s="23"/>
      <c r="F200" s="23"/>
      <c r="G200" s="23"/>
      <c r="H200" s="25"/>
      <c r="I200" s="38"/>
      <c r="J200" s="38"/>
      <c r="K200" s="38"/>
      <c r="L200" s="51"/>
      <c r="M200" s="1" t="s">
        <v>0</v>
      </c>
    </row>
    <row r="201" ht="15" customHeight="1" spans="1:13">
      <c r="A201" s="1" t="s">
        <v>0</v>
      </c>
      <c r="B201" s="47"/>
      <c r="C201" s="22"/>
      <c r="D201" s="23"/>
      <c r="E201" s="23"/>
      <c r="F201" s="23"/>
      <c r="G201" s="23"/>
      <c r="H201" s="25"/>
      <c r="I201" s="38"/>
      <c r="J201" s="38"/>
      <c r="K201" s="38"/>
      <c r="L201" s="51"/>
      <c r="M201" s="1" t="s">
        <v>0</v>
      </c>
    </row>
    <row r="202" ht="15" customHeight="1" spans="1:13">
      <c r="A202" s="1" t="s">
        <v>0</v>
      </c>
      <c r="B202" s="47"/>
      <c r="C202" s="22"/>
      <c r="D202" s="23"/>
      <c r="E202" s="23"/>
      <c r="F202" s="23"/>
      <c r="G202" s="23"/>
      <c r="H202" s="25"/>
      <c r="I202" s="38"/>
      <c r="J202" s="38"/>
      <c r="K202" s="38"/>
      <c r="L202" s="51"/>
      <c r="M202" s="1" t="s">
        <v>0</v>
      </c>
    </row>
    <row r="203" ht="15" customHeight="1" spans="1:13">
      <c r="A203" s="1"/>
      <c r="B203" s="52"/>
      <c r="C203" s="53"/>
      <c r="D203" s="54"/>
      <c r="E203" s="54"/>
      <c r="F203" s="54"/>
      <c r="G203" s="54"/>
      <c r="H203" s="55"/>
      <c r="I203" s="66"/>
      <c r="J203" s="66"/>
      <c r="K203" s="66"/>
      <c r="L203" s="67"/>
      <c r="M203" s="1"/>
    </row>
    <row r="204" ht="196" customHeight="1" spans="1:13">
      <c r="A204" s="1"/>
      <c r="B204" s="56"/>
      <c r="C204" s="57"/>
      <c r="D204" s="58"/>
      <c r="E204" s="59"/>
      <c r="F204" s="59"/>
      <c r="G204" s="60"/>
      <c r="H204" s="61"/>
      <c r="I204" s="68"/>
      <c r="J204" s="69"/>
      <c r="K204" s="70"/>
      <c r="L204" s="71"/>
      <c r="M204" s="1"/>
    </row>
    <row r="205" ht="15" customHeight="1" spans="1:13">
      <c r="A205" s="1" t="s">
        <v>0</v>
      </c>
      <c r="B205" s="62" t="s">
        <v>354</v>
      </c>
      <c r="C205" s="63"/>
      <c r="D205" s="63"/>
      <c r="E205" s="63"/>
      <c r="F205" s="63"/>
      <c r="G205" s="63"/>
      <c r="H205" s="64" t="s">
        <v>355</v>
      </c>
      <c r="I205" s="72"/>
      <c r="J205" s="72"/>
      <c r="K205" s="72"/>
      <c r="L205" s="73"/>
      <c r="M205" s="1" t="s">
        <v>0</v>
      </c>
    </row>
    <row r="206" ht="15" customHeight="1" spans="1:13">
      <c r="A206" s="1" t="s">
        <v>0</v>
      </c>
      <c r="B206" s="65" t="s">
        <v>73</v>
      </c>
      <c r="C206" s="65"/>
      <c r="D206" s="65"/>
      <c r="E206" s="1" t="s">
        <v>0</v>
      </c>
      <c r="F206" s="65" t="s">
        <v>74</v>
      </c>
      <c r="G206" s="65"/>
      <c r="H206" s="65"/>
      <c r="I206" s="74"/>
      <c r="J206" s="74"/>
      <c r="K206" s="74"/>
      <c r="L206" s="74"/>
      <c r="M206" s="1" t="s">
        <v>0</v>
      </c>
    </row>
    <row r="207" ht="42" customHeight="1" spans="1:13">
      <c r="A207" s="1"/>
      <c r="B207" s="1"/>
      <c r="C207" s="1"/>
      <c r="D207" s="1"/>
      <c r="E207" s="1"/>
      <c r="F207" s="1"/>
      <c r="G207" s="1"/>
      <c r="H207" s="1"/>
      <c r="I207" s="30"/>
      <c r="J207" s="30"/>
      <c r="K207" s="30"/>
      <c r="L207" s="30"/>
      <c r="M207" s="1"/>
    </row>
    <row r="208" ht="28" customHeight="1" spans="1:13">
      <c r="A208" s="1" t="s">
        <v>0</v>
      </c>
      <c r="B208" s="2" t="s">
        <v>37</v>
      </c>
      <c r="C208" s="2" t="s">
        <v>0</v>
      </c>
      <c r="D208" s="2" t="s">
        <v>0</v>
      </c>
      <c r="E208" s="2" t="s">
        <v>0</v>
      </c>
      <c r="F208" s="2" t="s">
        <v>0</v>
      </c>
      <c r="G208" s="2" t="s">
        <v>0</v>
      </c>
      <c r="H208" s="2" t="s">
        <v>0</v>
      </c>
      <c r="I208" s="31" t="s">
        <v>0</v>
      </c>
      <c r="J208" s="31" t="s">
        <v>0</v>
      </c>
      <c r="K208" s="31" t="s">
        <v>0</v>
      </c>
      <c r="L208" s="31" t="s">
        <v>0</v>
      </c>
      <c r="M208" s="1" t="s">
        <v>0</v>
      </c>
    </row>
    <row r="209" ht="12" customHeight="1" spans="1:13">
      <c r="A209" s="1" t="s">
        <v>0</v>
      </c>
      <c r="B209" s="3" t="s">
        <v>38</v>
      </c>
      <c r="C209" s="3" t="s">
        <v>0</v>
      </c>
      <c r="D209" s="3" t="s">
        <v>0</v>
      </c>
      <c r="E209" s="3" t="s">
        <v>0</v>
      </c>
      <c r="F209" s="3" t="s">
        <v>0</v>
      </c>
      <c r="G209" s="3" t="s">
        <v>0</v>
      </c>
      <c r="H209" s="3" t="s">
        <v>0</v>
      </c>
      <c r="I209" s="32" t="s">
        <v>0</v>
      </c>
      <c r="J209" s="32" t="s">
        <v>0</v>
      </c>
      <c r="K209" s="30" t="s">
        <v>0</v>
      </c>
      <c r="L209" s="30" t="s">
        <v>0</v>
      </c>
      <c r="M209" s="1" t="s">
        <v>0</v>
      </c>
    </row>
    <row r="210" ht="12" customHeight="1" spans="1:13">
      <c r="A210" s="1" t="s">
        <v>0</v>
      </c>
      <c r="B210" s="1" t="s">
        <v>0</v>
      </c>
      <c r="C210" s="1" t="s">
        <v>0</v>
      </c>
      <c r="D210" s="1" t="s">
        <v>0</v>
      </c>
      <c r="E210" s="1" t="s">
        <v>0</v>
      </c>
      <c r="F210" s="1" t="s">
        <v>0</v>
      </c>
      <c r="G210" s="17" t="s">
        <v>356</v>
      </c>
      <c r="H210" s="17" t="s">
        <v>0</v>
      </c>
      <c r="I210" s="33" t="s">
        <v>0</v>
      </c>
      <c r="J210" s="32" t="s">
        <v>39</v>
      </c>
      <c r="K210" s="32" t="s">
        <v>0</v>
      </c>
      <c r="L210" s="34" t="s">
        <v>40</v>
      </c>
      <c r="M210" s="1" t="s">
        <v>0</v>
      </c>
    </row>
    <row r="211" ht="22" customHeight="1" spans="1:13">
      <c r="A211" s="1" t="s">
        <v>0</v>
      </c>
      <c r="B211" s="18" t="s">
        <v>24</v>
      </c>
      <c r="C211" s="18" t="s">
        <v>0</v>
      </c>
      <c r="D211" s="18" t="s">
        <v>0</v>
      </c>
      <c r="E211" s="18" t="s">
        <v>0</v>
      </c>
      <c r="F211" s="18" t="s">
        <v>0</v>
      </c>
      <c r="G211" s="18" t="s">
        <v>0</v>
      </c>
      <c r="H211" s="18" t="s">
        <v>0</v>
      </c>
      <c r="I211" s="35" t="s">
        <v>0</v>
      </c>
      <c r="J211" s="35" t="s">
        <v>0</v>
      </c>
      <c r="K211" s="35" t="s">
        <v>0</v>
      </c>
      <c r="L211" s="35" t="s">
        <v>0</v>
      </c>
      <c r="M211" s="1" t="s">
        <v>0</v>
      </c>
    </row>
    <row r="212" ht="17" customHeight="1" spans="1:13">
      <c r="A212" s="1" t="s">
        <v>0</v>
      </c>
      <c r="B212" s="19" t="s">
        <v>6</v>
      </c>
      <c r="C212" s="20" t="s">
        <v>7</v>
      </c>
      <c r="D212" s="20" t="s">
        <v>42</v>
      </c>
      <c r="E212" s="20" t="s">
        <v>0</v>
      </c>
      <c r="F212" s="20" t="s">
        <v>0</v>
      </c>
      <c r="G212" s="20" t="s">
        <v>0</v>
      </c>
      <c r="H212" s="20" t="s">
        <v>43</v>
      </c>
      <c r="I212" s="36" t="s">
        <v>44</v>
      </c>
      <c r="J212" s="36" t="s">
        <v>0</v>
      </c>
      <c r="K212" s="36" t="s">
        <v>0</v>
      </c>
      <c r="L212" s="37" t="s">
        <v>45</v>
      </c>
      <c r="M212" s="1" t="s">
        <v>0</v>
      </c>
    </row>
    <row r="213" ht="15" customHeight="1" spans="1:13">
      <c r="A213" s="1" t="s">
        <v>0</v>
      </c>
      <c r="B213" s="21" t="s">
        <v>357</v>
      </c>
      <c r="C213" s="22" t="s">
        <v>358</v>
      </c>
      <c r="D213" s="23" t="s">
        <v>0</v>
      </c>
      <c r="E213" s="23" t="s">
        <v>0</v>
      </c>
      <c r="F213" s="23" t="s">
        <v>0</v>
      </c>
      <c r="G213" s="23" t="s">
        <v>0</v>
      </c>
      <c r="H213" s="25" t="s">
        <v>0</v>
      </c>
      <c r="I213" s="38" t="s">
        <v>0</v>
      </c>
      <c r="J213" s="38" t="s">
        <v>0</v>
      </c>
      <c r="K213" s="38" t="s">
        <v>0</v>
      </c>
      <c r="L213" s="39" t="s">
        <v>0</v>
      </c>
      <c r="M213" s="1" t="s">
        <v>0</v>
      </c>
    </row>
    <row r="214" ht="15" customHeight="1" spans="1:13">
      <c r="A214" s="1" t="s">
        <v>0</v>
      </c>
      <c r="B214" s="21" t="s">
        <v>359</v>
      </c>
      <c r="C214" s="22" t="s">
        <v>360</v>
      </c>
      <c r="D214" s="23" t="s">
        <v>0</v>
      </c>
      <c r="E214" s="23" t="s">
        <v>0</v>
      </c>
      <c r="F214" s="23" t="s">
        <v>0</v>
      </c>
      <c r="G214" s="23" t="s">
        <v>0</v>
      </c>
      <c r="H214" s="25" t="s">
        <v>0</v>
      </c>
      <c r="I214" s="38" t="s">
        <v>0</v>
      </c>
      <c r="J214" s="38" t="s">
        <v>0</v>
      </c>
      <c r="K214" s="38" t="s">
        <v>0</v>
      </c>
      <c r="L214" s="39" t="s">
        <v>0</v>
      </c>
      <c r="M214" s="1" t="s">
        <v>0</v>
      </c>
    </row>
    <row r="215" ht="15" customHeight="1" spans="1:13">
      <c r="A215" s="1" t="s">
        <v>0</v>
      </c>
      <c r="B215" s="21" t="s">
        <v>361</v>
      </c>
      <c r="C215" s="22" t="s">
        <v>362</v>
      </c>
      <c r="D215" s="23" t="s">
        <v>0</v>
      </c>
      <c r="E215" s="23" t="s">
        <v>0</v>
      </c>
      <c r="F215" s="23" t="s">
        <v>0</v>
      </c>
      <c r="G215" s="23" t="s">
        <v>0</v>
      </c>
      <c r="H215" s="25" t="s">
        <v>0</v>
      </c>
      <c r="I215" s="38" t="s">
        <v>0</v>
      </c>
      <c r="J215" s="38" t="s">
        <v>0</v>
      </c>
      <c r="K215" s="38" t="s">
        <v>0</v>
      </c>
      <c r="L215" s="39" t="s">
        <v>0</v>
      </c>
      <c r="M215" s="1" t="s">
        <v>0</v>
      </c>
    </row>
    <row r="216" ht="15" customHeight="1" spans="1:13">
      <c r="A216" s="1" t="s">
        <v>0</v>
      </c>
      <c r="B216" s="21" t="s">
        <v>363</v>
      </c>
      <c r="C216" s="22" t="s">
        <v>364</v>
      </c>
      <c r="D216" s="23" t="s">
        <v>230</v>
      </c>
      <c r="E216" s="23" t="s">
        <v>0</v>
      </c>
      <c r="F216" s="23" t="s">
        <v>0</v>
      </c>
      <c r="G216" s="23" t="s">
        <v>0</v>
      </c>
      <c r="H216" s="25" t="s">
        <v>365</v>
      </c>
      <c r="I216" s="38">
        <f>L216/H216</f>
        <v>5.58145875937287</v>
      </c>
      <c r="J216" s="38" t="s">
        <v>0</v>
      </c>
      <c r="K216" s="38" t="s">
        <v>0</v>
      </c>
      <c r="L216" s="39">
        <f>1424*0.92</f>
        <v>1310.08</v>
      </c>
      <c r="M216" s="1" t="s">
        <v>0</v>
      </c>
    </row>
    <row r="217" ht="15" customHeight="1" spans="1:13">
      <c r="A217" s="1" t="s">
        <v>0</v>
      </c>
      <c r="B217" s="21" t="s">
        <v>366</v>
      </c>
      <c r="C217" s="22" t="s">
        <v>367</v>
      </c>
      <c r="D217" s="23" t="s">
        <v>86</v>
      </c>
      <c r="E217" s="23" t="s">
        <v>0</v>
      </c>
      <c r="F217" s="23" t="s">
        <v>0</v>
      </c>
      <c r="G217" s="23" t="s">
        <v>0</v>
      </c>
      <c r="H217" s="25" t="s">
        <v>368</v>
      </c>
      <c r="I217" s="38">
        <f t="shared" ref="I217:I241" si="4">L217/H217</f>
        <v>790.96855345912</v>
      </c>
      <c r="J217" s="38"/>
      <c r="K217" s="38"/>
      <c r="L217" s="39">
        <f>1367*0.92</f>
        <v>1257.64</v>
      </c>
      <c r="M217" s="1" t="s">
        <v>0</v>
      </c>
    </row>
    <row r="218" ht="15" customHeight="1" spans="1:13">
      <c r="A218" s="1" t="s">
        <v>0</v>
      </c>
      <c r="B218" s="21" t="s">
        <v>369</v>
      </c>
      <c r="C218" s="22" t="s">
        <v>370</v>
      </c>
      <c r="D218" s="23" t="s">
        <v>0</v>
      </c>
      <c r="E218" s="23" t="s">
        <v>0</v>
      </c>
      <c r="F218" s="23" t="s">
        <v>0</v>
      </c>
      <c r="G218" s="23" t="s">
        <v>0</v>
      </c>
      <c r="H218" s="25" t="s">
        <v>0</v>
      </c>
      <c r="I218" s="38"/>
      <c r="J218" s="38"/>
      <c r="K218" s="38"/>
      <c r="L218" s="39" t="s">
        <v>0</v>
      </c>
      <c r="M218" s="1" t="s">
        <v>0</v>
      </c>
    </row>
    <row r="219" ht="15" customHeight="1" spans="1:13">
      <c r="A219" s="1" t="s">
        <v>0</v>
      </c>
      <c r="B219" s="21" t="s">
        <v>371</v>
      </c>
      <c r="C219" s="22" t="s">
        <v>372</v>
      </c>
      <c r="D219" s="23" t="s">
        <v>0</v>
      </c>
      <c r="E219" s="23" t="s">
        <v>0</v>
      </c>
      <c r="F219" s="23" t="s">
        <v>0</v>
      </c>
      <c r="G219" s="23" t="s">
        <v>0</v>
      </c>
      <c r="H219" s="25" t="s">
        <v>0</v>
      </c>
      <c r="I219" s="38"/>
      <c r="J219" s="38"/>
      <c r="K219" s="38"/>
      <c r="L219" s="39" t="s">
        <v>0</v>
      </c>
      <c r="M219" s="1" t="s">
        <v>0</v>
      </c>
    </row>
    <row r="220" ht="15" customHeight="1" spans="1:13">
      <c r="A220" s="1" t="s">
        <v>0</v>
      </c>
      <c r="B220" s="21" t="s">
        <v>373</v>
      </c>
      <c r="C220" s="22" t="s">
        <v>374</v>
      </c>
      <c r="D220" s="23" t="s">
        <v>167</v>
      </c>
      <c r="E220" s="23" t="s">
        <v>0</v>
      </c>
      <c r="F220" s="23" t="s">
        <v>0</v>
      </c>
      <c r="G220" s="23" t="s">
        <v>0</v>
      </c>
      <c r="H220" s="25" t="s">
        <v>375</v>
      </c>
      <c r="I220" s="38">
        <f t="shared" si="4"/>
        <v>124.770322033898</v>
      </c>
      <c r="J220" s="38"/>
      <c r="K220" s="38"/>
      <c r="L220" s="39">
        <f>320063*0.92</f>
        <v>294457.96</v>
      </c>
      <c r="M220" s="1" t="s">
        <v>0</v>
      </c>
    </row>
    <row r="221" ht="15" customHeight="1" spans="1:13">
      <c r="A221" s="1" t="s">
        <v>0</v>
      </c>
      <c r="B221" s="21" t="s">
        <v>376</v>
      </c>
      <c r="C221" s="22" t="s">
        <v>377</v>
      </c>
      <c r="D221" s="23" t="s">
        <v>167</v>
      </c>
      <c r="E221" s="23" t="s">
        <v>0</v>
      </c>
      <c r="F221" s="23" t="s">
        <v>0</v>
      </c>
      <c r="G221" s="23" t="s">
        <v>0</v>
      </c>
      <c r="H221" s="25" t="s">
        <v>378</v>
      </c>
      <c r="I221" s="38">
        <f t="shared" si="4"/>
        <v>82.4228</v>
      </c>
      <c r="J221" s="38"/>
      <c r="K221" s="38"/>
      <c r="L221" s="39">
        <f>8959*0.92</f>
        <v>8242.28</v>
      </c>
      <c r="M221" s="1" t="s">
        <v>0</v>
      </c>
    </row>
    <row r="222" ht="15" customHeight="1" spans="1:13">
      <c r="A222" s="1" t="s">
        <v>0</v>
      </c>
      <c r="B222" s="21" t="s">
        <v>379</v>
      </c>
      <c r="C222" s="22" t="s">
        <v>380</v>
      </c>
      <c r="D222" s="23" t="s">
        <v>0</v>
      </c>
      <c r="E222" s="23" t="s">
        <v>0</v>
      </c>
      <c r="F222" s="23" t="s">
        <v>0</v>
      </c>
      <c r="G222" s="23" t="s">
        <v>0</v>
      </c>
      <c r="H222" s="25" t="s">
        <v>0</v>
      </c>
      <c r="I222" s="38"/>
      <c r="J222" s="38"/>
      <c r="K222" s="38"/>
      <c r="L222" s="39" t="s">
        <v>0</v>
      </c>
      <c r="M222" s="1" t="s">
        <v>0</v>
      </c>
    </row>
    <row r="223" ht="15" customHeight="1" spans="1:13">
      <c r="A223" s="1" t="s">
        <v>0</v>
      </c>
      <c r="B223" s="21" t="s">
        <v>381</v>
      </c>
      <c r="C223" s="22" t="s">
        <v>382</v>
      </c>
      <c r="D223" s="23" t="s">
        <v>383</v>
      </c>
      <c r="E223" s="23" t="s">
        <v>0</v>
      </c>
      <c r="F223" s="23" t="s">
        <v>0</v>
      </c>
      <c r="G223" s="23" t="s">
        <v>0</v>
      </c>
      <c r="H223" s="25" t="s">
        <v>384</v>
      </c>
      <c r="I223" s="38">
        <f t="shared" si="4"/>
        <v>1248.59333333333</v>
      </c>
      <c r="J223" s="38"/>
      <c r="K223" s="38"/>
      <c r="L223" s="39">
        <f>8143*0.92</f>
        <v>7491.56</v>
      </c>
      <c r="M223" s="1" t="s">
        <v>0</v>
      </c>
    </row>
    <row r="224" ht="15" customHeight="1" spans="1:13">
      <c r="A224" s="1" t="s">
        <v>0</v>
      </c>
      <c r="B224" s="21" t="s">
        <v>385</v>
      </c>
      <c r="C224" s="22" t="s">
        <v>386</v>
      </c>
      <c r="D224" s="23" t="s">
        <v>383</v>
      </c>
      <c r="E224" s="23" t="s">
        <v>0</v>
      </c>
      <c r="F224" s="23" t="s">
        <v>0</v>
      </c>
      <c r="G224" s="23" t="s">
        <v>0</v>
      </c>
      <c r="H224" s="25" t="s">
        <v>51</v>
      </c>
      <c r="I224" s="38">
        <f t="shared" si="4"/>
        <v>1257.64</v>
      </c>
      <c r="J224" s="38"/>
      <c r="K224" s="38"/>
      <c r="L224" s="39">
        <f>1367*0.92</f>
        <v>1257.64</v>
      </c>
      <c r="M224" s="1" t="s">
        <v>0</v>
      </c>
    </row>
    <row r="225" ht="15" customHeight="1" spans="1:13">
      <c r="A225" s="1" t="s">
        <v>0</v>
      </c>
      <c r="B225" s="21" t="s">
        <v>387</v>
      </c>
      <c r="C225" s="22" t="s">
        <v>388</v>
      </c>
      <c r="D225" s="23" t="s">
        <v>383</v>
      </c>
      <c r="E225" s="23" t="s">
        <v>0</v>
      </c>
      <c r="F225" s="23" t="s">
        <v>0</v>
      </c>
      <c r="G225" s="23" t="s">
        <v>0</v>
      </c>
      <c r="H225" s="25" t="s">
        <v>51</v>
      </c>
      <c r="I225" s="38">
        <f t="shared" si="4"/>
        <v>1257.64</v>
      </c>
      <c r="J225" s="38"/>
      <c r="K225" s="38"/>
      <c r="L225" s="39">
        <f>1367*0.92</f>
        <v>1257.64</v>
      </c>
      <c r="M225" s="1" t="s">
        <v>0</v>
      </c>
    </row>
    <row r="226" ht="15" customHeight="1" spans="1:13">
      <c r="A226" s="1" t="s">
        <v>0</v>
      </c>
      <c r="B226" s="21" t="s">
        <v>389</v>
      </c>
      <c r="C226" s="22" t="s">
        <v>390</v>
      </c>
      <c r="D226" s="23" t="s">
        <v>383</v>
      </c>
      <c r="E226" s="23" t="s">
        <v>0</v>
      </c>
      <c r="F226" s="23" t="s">
        <v>0</v>
      </c>
      <c r="G226" s="23" t="s">
        <v>0</v>
      </c>
      <c r="H226" s="25" t="s">
        <v>391</v>
      </c>
      <c r="I226" s="38">
        <f t="shared" si="4"/>
        <v>1463.41333333333</v>
      </c>
      <c r="J226" s="38"/>
      <c r="K226" s="38"/>
      <c r="L226" s="39">
        <f>4772*0.92</f>
        <v>4390.24</v>
      </c>
      <c r="M226" s="1" t="s">
        <v>0</v>
      </c>
    </row>
    <row r="227" ht="15" customHeight="1" spans="1:13">
      <c r="A227" s="1" t="s">
        <v>0</v>
      </c>
      <c r="B227" s="21" t="s">
        <v>392</v>
      </c>
      <c r="C227" s="22" t="s">
        <v>393</v>
      </c>
      <c r="D227" s="23" t="s">
        <v>383</v>
      </c>
      <c r="E227" s="23" t="s">
        <v>0</v>
      </c>
      <c r="F227" s="23" t="s">
        <v>0</v>
      </c>
      <c r="G227" s="23" t="s">
        <v>0</v>
      </c>
      <c r="H227" s="25" t="s">
        <v>51</v>
      </c>
      <c r="I227" s="38">
        <f t="shared" si="4"/>
        <v>1439.8</v>
      </c>
      <c r="J227" s="38"/>
      <c r="K227" s="38"/>
      <c r="L227" s="39">
        <f>1565*0.92</f>
        <v>1439.8</v>
      </c>
      <c r="M227" s="1" t="s">
        <v>0</v>
      </c>
    </row>
    <row r="228" ht="15" customHeight="1" spans="1:13">
      <c r="A228" s="1" t="s">
        <v>0</v>
      </c>
      <c r="B228" s="21" t="s">
        <v>394</v>
      </c>
      <c r="C228" s="22" t="s">
        <v>395</v>
      </c>
      <c r="D228" s="23" t="s">
        <v>383</v>
      </c>
      <c r="E228" s="23" t="s">
        <v>0</v>
      </c>
      <c r="F228" s="23" t="s">
        <v>0</v>
      </c>
      <c r="G228" s="23" t="s">
        <v>0</v>
      </c>
      <c r="H228" s="25" t="s">
        <v>51</v>
      </c>
      <c r="I228" s="38">
        <f t="shared" si="4"/>
        <v>1257.64</v>
      </c>
      <c r="J228" s="38"/>
      <c r="K228" s="38"/>
      <c r="L228" s="39">
        <f>1367*0.92</f>
        <v>1257.64</v>
      </c>
      <c r="M228" s="1" t="s">
        <v>0</v>
      </c>
    </row>
    <row r="229" ht="15" customHeight="1" spans="1:13">
      <c r="A229" s="1" t="s">
        <v>0</v>
      </c>
      <c r="B229" s="21" t="s">
        <v>396</v>
      </c>
      <c r="C229" s="22" t="s">
        <v>397</v>
      </c>
      <c r="D229" s="23" t="s">
        <v>383</v>
      </c>
      <c r="E229" s="23" t="s">
        <v>0</v>
      </c>
      <c r="F229" s="23" t="s">
        <v>0</v>
      </c>
      <c r="G229" s="23" t="s">
        <v>0</v>
      </c>
      <c r="H229" s="25" t="s">
        <v>398</v>
      </c>
      <c r="I229" s="38">
        <f t="shared" si="4"/>
        <v>454.94</v>
      </c>
      <c r="J229" s="38"/>
      <c r="K229" s="38"/>
      <c r="L229" s="39">
        <f>989*0.92</f>
        <v>909.88</v>
      </c>
      <c r="M229" s="1" t="s">
        <v>0</v>
      </c>
    </row>
    <row r="230" ht="15" customHeight="1" spans="1:13">
      <c r="A230" s="1" t="s">
        <v>0</v>
      </c>
      <c r="B230" s="21" t="s">
        <v>399</v>
      </c>
      <c r="C230" s="22" t="s">
        <v>400</v>
      </c>
      <c r="D230" s="23" t="s">
        <v>0</v>
      </c>
      <c r="E230" s="23" t="s">
        <v>0</v>
      </c>
      <c r="F230" s="23" t="s">
        <v>0</v>
      </c>
      <c r="G230" s="23" t="s">
        <v>0</v>
      </c>
      <c r="H230" s="25" t="s">
        <v>0</v>
      </c>
      <c r="I230" s="38"/>
      <c r="J230" s="38"/>
      <c r="K230" s="38"/>
      <c r="L230" s="39" t="s">
        <v>0</v>
      </c>
      <c r="M230" s="1" t="s">
        <v>0</v>
      </c>
    </row>
    <row r="231" ht="15" customHeight="1" spans="1:13">
      <c r="A231" s="1" t="s">
        <v>0</v>
      </c>
      <c r="B231" s="21" t="s">
        <v>401</v>
      </c>
      <c r="C231" s="22" t="s">
        <v>402</v>
      </c>
      <c r="D231" s="23" t="s">
        <v>383</v>
      </c>
      <c r="E231" s="23" t="s">
        <v>0</v>
      </c>
      <c r="F231" s="23" t="s">
        <v>0</v>
      </c>
      <c r="G231" s="23" t="s">
        <v>0</v>
      </c>
      <c r="H231" s="25" t="s">
        <v>403</v>
      </c>
      <c r="I231" s="38">
        <f t="shared" si="4"/>
        <v>134.78</v>
      </c>
      <c r="J231" s="38"/>
      <c r="K231" s="38"/>
      <c r="L231" s="39">
        <f>586*0.92</f>
        <v>539.12</v>
      </c>
      <c r="M231" s="1" t="s">
        <v>0</v>
      </c>
    </row>
    <row r="232" ht="15" customHeight="1" spans="1:13">
      <c r="A232" s="1" t="s">
        <v>0</v>
      </c>
      <c r="B232" s="21" t="s">
        <v>404</v>
      </c>
      <c r="C232" s="22" t="s">
        <v>405</v>
      </c>
      <c r="D232" s="23" t="s">
        <v>0</v>
      </c>
      <c r="E232" s="23" t="s">
        <v>0</v>
      </c>
      <c r="F232" s="23" t="s">
        <v>0</v>
      </c>
      <c r="G232" s="23" t="s">
        <v>0</v>
      </c>
      <c r="H232" s="25" t="s">
        <v>0</v>
      </c>
      <c r="I232" s="38"/>
      <c r="J232" s="38"/>
      <c r="K232" s="38"/>
      <c r="L232" s="39" t="s">
        <v>0</v>
      </c>
      <c r="M232" s="1" t="s">
        <v>0</v>
      </c>
    </row>
    <row r="233" ht="15" customHeight="1" spans="1:13">
      <c r="A233" s="1" t="s">
        <v>0</v>
      </c>
      <c r="B233" s="21" t="s">
        <v>406</v>
      </c>
      <c r="C233" s="22" t="s">
        <v>405</v>
      </c>
      <c r="D233" s="23" t="s">
        <v>383</v>
      </c>
      <c r="E233" s="23" t="s">
        <v>0</v>
      </c>
      <c r="F233" s="23" t="s">
        <v>0</v>
      </c>
      <c r="G233" s="23" t="s">
        <v>0</v>
      </c>
      <c r="H233" s="25" t="s">
        <v>407</v>
      </c>
      <c r="I233" s="38">
        <f t="shared" si="4"/>
        <v>13.6606060606061</v>
      </c>
      <c r="J233" s="38"/>
      <c r="K233" s="38"/>
      <c r="L233" s="39">
        <f>490*0.92</f>
        <v>450.8</v>
      </c>
      <c r="M233" s="1" t="s">
        <v>0</v>
      </c>
    </row>
    <row r="234" ht="15" customHeight="1" spans="1:13">
      <c r="A234" s="1" t="s">
        <v>0</v>
      </c>
      <c r="B234" s="21" t="s">
        <v>408</v>
      </c>
      <c r="C234" s="22" t="s">
        <v>409</v>
      </c>
      <c r="D234" s="23" t="s">
        <v>247</v>
      </c>
      <c r="E234" s="23" t="s">
        <v>0</v>
      </c>
      <c r="F234" s="23" t="s">
        <v>0</v>
      </c>
      <c r="G234" s="23" t="s">
        <v>0</v>
      </c>
      <c r="H234" s="25" t="s">
        <v>410</v>
      </c>
      <c r="I234" s="38">
        <f t="shared" si="4"/>
        <v>327.52</v>
      </c>
      <c r="J234" s="38"/>
      <c r="K234" s="38"/>
      <c r="L234" s="39">
        <f>4272*0.92</f>
        <v>3930.24</v>
      </c>
      <c r="M234" s="1" t="s">
        <v>0</v>
      </c>
    </row>
    <row r="235" ht="15" customHeight="1" spans="1:13">
      <c r="A235" s="1" t="s">
        <v>0</v>
      </c>
      <c r="B235" s="21" t="s">
        <v>411</v>
      </c>
      <c r="C235" s="22" t="s">
        <v>412</v>
      </c>
      <c r="D235" s="23" t="s">
        <v>247</v>
      </c>
      <c r="E235" s="23" t="s">
        <v>0</v>
      </c>
      <c r="F235" s="23" t="s">
        <v>0</v>
      </c>
      <c r="G235" s="23" t="s">
        <v>0</v>
      </c>
      <c r="H235" s="25" t="s">
        <v>413</v>
      </c>
      <c r="I235" s="38">
        <f t="shared" si="4"/>
        <v>323.79027027027</v>
      </c>
      <c r="J235" s="38"/>
      <c r="K235" s="38"/>
      <c r="L235" s="39">
        <f>26044*0.92</f>
        <v>23960.48</v>
      </c>
      <c r="M235" s="1" t="s">
        <v>0</v>
      </c>
    </row>
    <row r="236" ht="15" customHeight="1" spans="1:13">
      <c r="A236" s="1" t="s">
        <v>0</v>
      </c>
      <c r="B236" s="21" t="s">
        <v>414</v>
      </c>
      <c r="C236" s="22" t="s">
        <v>415</v>
      </c>
      <c r="D236" s="23" t="s">
        <v>0</v>
      </c>
      <c r="E236" s="23" t="s">
        <v>0</v>
      </c>
      <c r="F236" s="23" t="s">
        <v>0</v>
      </c>
      <c r="G236" s="23" t="s">
        <v>0</v>
      </c>
      <c r="H236" s="25" t="s">
        <v>0</v>
      </c>
      <c r="I236" s="38"/>
      <c r="J236" s="38"/>
      <c r="K236" s="38"/>
      <c r="L236" s="39" t="s">
        <v>0</v>
      </c>
      <c r="M236" s="1" t="s">
        <v>0</v>
      </c>
    </row>
    <row r="237" ht="15" customHeight="1" spans="1:13">
      <c r="A237" s="1" t="s">
        <v>0</v>
      </c>
      <c r="B237" s="21" t="s">
        <v>416</v>
      </c>
      <c r="C237" s="22" t="s">
        <v>417</v>
      </c>
      <c r="D237" s="23" t="s">
        <v>0</v>
      </c>
      <c r="E237" s="23" t="s">
        <v>0</v>
      </c>
      <c r="F237" s="23" t="s">
        <v>0</v>
      </c>
      <c r="G237" s="23" t="s">
        <v>0</v>
      </c>
      <c r="H237" s="25" t="s">
        <v>0</v>
      </c>
      <c r="I237" s="38"/>
      <c r="J237" s="38"/>
      <c r="K237" s="38"/>
      <c r="L237" s="39" t="s">
        <v>0</v>
      </c>
      <c r="M237" s="1" t="s">
        <v>0</v>
      </c>
    </row>
    <row r="238" ht="15" customHeight="1" spans="1:13">
      <c r="A238" s="1" t="s">
        <v>0</v>
      </c>
      <c r="B238" s="21" t="s">
        <v>418</v>
      </c>
      <c r="C238" s="22" t="s">
        <v>419</v>
      </c>
      <c r="D238" s="23" t="s">
        <v>0</v>
      </c>
      <c r="E238" s="23" t="s">
        <v>0</v>
      </c>
      <c r="F238" s="23" t="s">
        <v>0</v>
      </c>
      <c r="G238" s="23" t="s">
        <v>0</v>
      </c>
      <c r="H238" s="25" t="s">
        <v>0</v>
      </c>
      <c r="I238" s="38"/>
      <c r="J238" s="38"/>
      <c r="K238" s="38"/>
      <c r="L238" s="39" t="s">
        <v>0</v>
      </c>
      <c r="M238" s="1" t="s">
        <v>0</v>
      </c>
    </row>
    <row r="239" ht="15" customHeight="1" spans="1:13">
      <c r="A239" s="1" t="s">
        <v>0</v>
      </c>
      <c r="B239" s="21" t="s">
        <v>420</v>
      </c>
      <c r="C239" s="22" t="s">
        <v>421</v>
      </c>
      <c r="D239" s="23" t="s">
        <v>154</v>
      </c>
      <c r="E239" s="23" t="s">
        <v>0</v>
      </c>
      <c r="F239" s="23" t="s">
        <v>0</v>
      </c>
      <c r="G239" s="23" t="s">
        <v>0</v>
      </c>
      <c r="H239" s="25" t="s">
        <v>422</v>
      </c>
      <c r="I239" s="38">
        <f t="shared" si="4"/>
        <v>47.9134305448964</v>
      </c>
      <c r="J239" s="38"/>
      <c r="K239" s="38"/>
      <c r="L239" s="39">
        <f>71253*0.92</f>
        <v>65552.76</v>
      </c>
      <c r="M239" s="1" t="s">
        <v>0</v>
      </c>
    </row>
    <row r="240" ht="15" customHeight="1" spans="1:13">
      <c r="A240" s="1" t="s">
        <v>0</v>
      </c>
      <c r="B240" s="21" t="s">
        <v>423</v>
      </c>
      <c r="C240" s="22" t="s">
        <v>424</v>
      </c>
      <c r="D240" s="23" t="s">
        <v>154</v>
      </c>
      <c r="E240" s="23" t="s">
        <v>0</v>
      </c>
      <c r="F240" s="23" t="s">
        <v>0</v>
      </c>
      <c r="G240" s="23" t="s">
        <v>0</v>
      </c>
      <c r="H240" s="25" t="s">
        <v>425</v>
      </c>
      <c r="I240" s="38">
        <f t="shared" si="4"/>
        <v>83.6377252007814</v>
      </c>
      <c r="J240" s="38"/>
      <c r="K240" s="38"/>
      <c r="L240" s="39">
        <f>16753*0.92</f>
        <v>15412.76</v>
      </c>
      <c r="M240" s="1" t="s">
        <v>0</v>
      </c>
    </row>
    <row r="241" ht="15" customHeight="1" spans="1:13">
      <c r="A241" s="1"/>
      <c r="B241" s="21" t="s">
        <v>426</v>
      </c>
      <c r="C241" s="22" t="s">
        <v>427</v>
      </c>
      <c r="D241" s="23" t="s">
        <v>428</v>
      </c>
      <c r="E241" s="23"/>
      <c r="F241" s="23" t="s">
        <v>0</v>
      </c>
      <c r="G241" s="23" t="s">
        <v>0</v>
      </c>
      <c r="H241" s="25">
        <v>3</v>
      </c>
      <c r="I241" s="38">
        <f t="shared" si="4"/>
        <v>23.6133333333333</v>
      </c>
      <c r="J241" s="38"/>
      <c r="K241" s="38"/>
      <c r="L241" s="39">
        <f>77*0.92</f>
        <v>70.84</v>
      </c>
      <c r="M241" s="1"/>
    </row>
    <row r="242" ht="15" customHeight="1" spans="1:15">
      <c r="A242" s="1"/>
      <c r="B242" s="21" t="s">
        <v>70</v>
      </c>
      <c r="C242" s="22"/>
      <c r="D242" s="26"/>
      <c r="E242" s="26"/>
      <c r="F242" s="26"/>
      <c r="G242" s="23"/>
      <c r="H242" s="25"/>
      <c r="I242" s="40"/>
      <c r="J242" s="40"/>
      <c r="K242" s="41"/>
      <c r="L242" s="39">
        <f>SUM(L216:L241)</f>
        <v>433189.36</v>
      </c>
      <c r="M242" s="1"/>
      <c r="O242" s="16"/>
    </row>
    <row r="243" ht="201" customHeight="1" spans="1:13">
      <c r="A243" s="1" t="s">
        <v>0</v>
      </c>
      <c r="B243" s="21" t="s">
        <v>0</v>
      </c>
      <c r="C243" s="22" t="s">
        <v>0</v>
      </c>
      <c r="D243" s="23" t="s">
        <v>0</v>
      </c>
      <c r="E243" s="23" t="s">
        <v>0</v>
      </c>
      <c r="F243" s="23" t="s">
        <v>0</v>
      </c>
      <c r="G243" s="23" t="s">
        <v>0</v>
      </c>
      <c r="H243" s="25" t="s">
        <v>0</v>
      </c>
      <c r="I243" s="38" t="s">
        <v>0</v>
      </c>
      <c r="J243" s="38" t="s">
        <v>0</v>
      </c>
      <c r="K243" s="38" t="s">
        <v>0</v>
      </c>
      <c r="L243" s="39" t="s">
        <v>0</v>
      </c>
      <c r="M243" s="1" t="s">
        <v>0</v>
      </c>
    </row>
    <row r="244" ht="15" customHeight="1" spans="1:13">
      <c r="A244" s="1" t="s">
        <v>0</v>
      </c>
      <c r="B244" s="27" t="s">
        <v>429</v>
      </c>
      <c r="C244" s="27" t="s">
        <v>0</v>
      </c>
      <c r="D244" s="27" t="s">
        <v>0</v>
      </c>
      <c r="E244" s="27" t="s">
        <v>0</v>
      </c>
      <c r="F244" s="27" t="s">
        <v>0</v>
      </c>
      <c r="G244" s="27" t="s">
        <v>0</v>
      </c>
      <c r="H244" s="28" t="s">
        <v>430</v>
      </c>
      <c r="I244" s="42" t="s">
        <v>0</v>
      </c>
      <c r="J244" s="42" t="s">
        <v>0</v>
      </c>
      <c r="K244" s="42" t="s">
        <v>0</v>
      </c>
      <c r="L244" s="42" t="s">
        <v>0</v>
      </c>
      <c r="M244" s="1" t="s">
        <v>0</v>
      </c>
    </row>
    <row r="245" ht="15" customHeight="1" spans="1:13">
      <c r="A245" s="1" t="s">
        <v>0</v>
      </c>
      <c r="B245" s="29" t="s">
        <v>73</v>
      </c>
      <c r="C245" s="29" t="s">
        <v>0</v>
      </c>
      <c r="D245" s="29" t="s">
        <v>0</v>
      </c>
      <c r="E245" s="1" t="s">
        <v>0</v>
      </c>
      <c r="F245" s="29" t="s">
        <v>74</v>
      </c>
      <c r="G245" s="29" t="s">
        <v>0</v>
      </c>
      <c r="H245" s="29" t="s">
        <v>0</v>
      </c>
      <c r="I245" s="43" t="s">
        <v>0</v>
      </c>
      <c r="J245" s="43" t="s">
        <v>0</v>
      </c>
      <c r="K245" s="43" t="s">
        <v>0</v>
      </c>
      <c r="L245" s="43" t="s">
        <v>0</v>
      </c>
      <c r="M245" s="1" t="s">
        <v>0</v>
      </c>
    </row>
    <row r="246" ht="12" customHeight="1" spans="1:13">
      <c r="A246" s="1" t="s">
        <v>0</v>
      </c>
      <c r="B246" s="1" t="s">
        <v>0</v>
      </c>
      <c r="C246" s="1" t="s">
        <v>0</v>
      </c>
      <c r="D246" s="1" t="s">
        <v>0</v>
      </c>
      <c r="E246" s="1" t="s">
        <v>0</v>
      </c>
      <c r="F246" s="1" t="s">
        <v>0</v>
      </c>
      <c r="G246" s="1" t="s">
        <v>0</v>
      </c>
      <c r="H246" s="1" t="s">
        <v>0</v>
      </c>
      <c r="I246" s="30" t="s">
        <v>0</v>
      </c>
      <c r="J246" s="30" t="s">
        <v>0</v>
      </c>
      <c r="K246" s="30" t="s">
        <v>0</v>
      </c>
      <c r="L246" s="30" t="s">
        <v>0</v>
      </c>
      <c r="M246" s="1" t="s">
        <v>0</v>
      </c>
    </row>
  </sheetData>
  <mergeCells count="449">
    <mergeCell ref="B2:L2"/>
    <mergeCell ref="B3:J3"/>
    <mergeCell ref="G4:I4"/>
    <mergeCell ref="J4:K4"/>
    <mergeCell ref="B5:L5"/>
    <mergeCell ref="D6:G6"/>
    <mergeCell ref="I6:K6"/>
    <mergeCell ref="D7:G7"/>
    <mergeCell ref="I7:K7"/>
    <mergeCell ref="D8:G8"/>
    <mergeCell ref="I8:K8"/>
    <mergeCell ref="D9:G9"/>
    <mergeCell ref="I9:K9"/>
    <mergeCell ref="D10:G10"/>
    <mergeCell ref="I10:K10"/>
    <mergeCell ref="D11:G11"/>
    <mergeCell ref="I11:K11"/>
    <mergeCell ref="D12:G12"/>
    <mergeCell ref="I12:K12"/>
    <mergeCell ref="D13:G13"/>
    <mergeCell ref="I13:K13"/>
    <mergeCell ref="D14:G14"/>
    <mergeCell ref="I14:K14"/>
    <mergeCell ref="D15:G15"/>
    <mergeCell ref="I15:K15"/>
    <mergeCell ref="D16:G16"/>
    <mergeCell ref="I16:K16"/>
    <mergeCell ref="D17:G17"/>
    <mergeCell ref="I17:K17"/>
    <mergeCell ref="D18:G18"/>
    <mergeCell ref="I18:K18"/>
    <mergeCell ref="D19:G19"/>
    <mergeCell ref="I19:K19"/>
    <mergeCell ref="B20:G20"/>
    <mergeCell ref="H20:L20"/>
    <mergeCell ref="B21:D21"/>
    <mergeCell ref="F21:L21"/>
    <mergeCell ref="B24:L24"/>
    <mergeCell ref="B25:J25"/>
    <mergeCell ref="G26:I26"/>
    <mergeCell ref="J26:K26"/>
    <mergeCell ref="B27:L27"/>
    <mergeCell ref="D28:G28"/>
    <mergeCell ref="I28:K28"/>
    <mergeCell ref="D29:G29"/>
    <mergeCell ref="I29:K29"/>
    <mergeCell ref="D30:G30"/>
    <mergeCell ref="I30:K30"/>
    <mergeCell ref="D31:G31"/>
    <mergeCell ref="I31:K31"/>
    <mergeCell ref="D32:G32"/>
    <mergeCell ref="I32:K32"/>
    <mergeCell ref="D33:G33"/>
    <mergeCell ref="I33:K33"/>
    <mergeCell ref="D34:G34"/>
    <mergeCell ref="I34:K34"/>
    <mergeCell ref="D35:G35"/>
    <mergeCell ref="I35:K35"/>
    <mergeCell ref="D36:G36"/>
    <mergeCell ref="I36:K36"/>
    <mergeCell ref="D37:G37"/>
    <mergeCell ref="I37:K37"/>
    <mergeCell ref="D38:G38"/>
    <mergeCell ref="I38:K38"/>
    <mergeCell ref="D39:G39"/>
    <mergeCell ref="I39:K39"/>
    <mergeCell ref="D40:G40"/>
    <mergeCell ref="I40:K40"/>
    <mergeCell ref="D41:G41"/>
    <mergeCell ref="I41:K41"/>
    <mergeCell ref="D42:G42"/>
    <mergeCell ref="I42:K42"/>
    <mergeCell ref="D43:G43"/>
    <mergeCell ref="I43:K43"/>
    <mergeCell ref="D44:G44"/>
    <mergeCell ref="I44:K44"/>
    <mergeCell ref="D45:G45"/>
    <mergeCell ref="I45:K45"/>
    <mergeCell ref="D46:G46"/>
    <mergeCell ref="I46:K46"/>
    <mergeCell ref="D47:G47"/>
    <mergeCell ref="I47:K47"/>
    <mergeCell ref="D48:G48"/>
    <mergeCell ref="I48:K48"/>
    <mergeCell ref="D49:G49"/>
    <mergeCell ref="I49:K49"/>
    <mergeCell ref="D50:G50"/>
    <mergeCell ref="I50:K50"/>
    <mergeCell ref="D51:G51"/>
    <mergeCell ref="I51:K51"/>
    <mergeCell ref="D52:G52"/>
    <mergeCell ref="I52:K52"/>
    <mergeCell ref="D53:G53"/>
    <mergeCell ref="I53:K53"/>
    <mergeCell ref="D54:G54"/>
    <mergeCell ref="I54:K54"/>
    <mergeCell ref="D55:G55"/>
    <mergeCell ref="I55:K55"/>
    <mergeCell ref="D56:G56"/>
    <mergeCell ref="I56:K56"/>
    <mergeCell ref="D57:G57"/>
    <mergeCell ref="I57:K57"/>
    <mergeCell ref="D58:G58"/>
    <mergeCell ref="I58:K58"/>
    <mergeCell ref="D59:G59"/>
    <mergeCell ref="I59:K59"/>
    <mergeCell ref="D60:G60"/>
    <mergeCell ref="I60:K60"/>
    <mergeCell ref="D61:G61"/>
    <mergeCell ref="I61:K61"/>
    <mergeCell ref="D62:G62"/>
    <mergeCell ref="I62:K62"/>
    <mergeCell ref="D63:G63"/>
    <mergeCell ref="I63:K63"/>
    <mergeCell ref="D64:G64"/>
    <mergeCell ref="I64:K64"/>
    <mergeCell ref="D65:G65"/>
    <mergeCell ref="I65:K65"/>
    <mergeCell ref="D66:G66"/>
    <mergeCell ref="I66:K66"/>
    <mergeCell ref="D67:G67"/>
    <mergeCell ref="I67:K67"/>
    <mergeCell ref="B68:D68"/>
    <mergeCell ref="F68:L68"/>
    <mergeCell ref="B71:L71"/>
    <mergeCell ref="B72:J72"/>
    <mergeCell ref="G73:I73"/>
    <mergeCell ref="J73:K73"/>
    <mergeCell ref="B74:L74"/>
    <mergeCell ref="D75:G75"/>
    <mergeCell ref="I75:K75"/>
    <mergeCell ref="D76:G76"/>
    <mergeCell ref="I76:K76"/>
    <mergeCell ref="D77:G77"/>
    <mergeCell ref="I77:K77"/>
    <mergeCell ref="D78:G78"/>
    <mergeCell ref="I78:K78"/>
    <mergeCell ref="D79:G79"/>
    <mergeCell ref="I79:K79"/>
    <mergeCell ref="B80:G80"/>
    <mergeCell ref="H80:L80"/>
    <mergeCell ref="B81:D81"/>
    <mergeCell ref="F81:L81"/>
    <mergeCell ref="B84:L84"/>
    <mergeCell ref="B85:J85"/>
    <mergeCell ref="G86:I86"/>
    <mergeCell ref="J86:K86"/>
    <mergeCell ref="B87:L87"/>
    <mergeCell ref="D88:G88"/>
    <mergeCell ref="I88:K88"/>
    <mergeCell ref="D89:G89"/>
    <mergeCell ref="I89:K89"/>
    <mergeCell ref="D90:G90"/>
    <mergeCell ref="I90:K90"/>
    <mergeCell ref="D91:G91"/>
    <mergeCell ref="I91:K91"/>
    <mergeCell ref="D92:G92"/>
    <mergeCell ref="I92:K92"/>
    <mergeCell ref="D93:G93"/>
    <mergeCell ref="I93:K93"/>
    <mergeCell ref="D94:G94"/>
    <mergeCell ref="I94:K94"/>
    <mergeCell ref="D95:G95"/>
    <mergeCell ref="I95:K95"/>
    <mergeCell ref="D96:G96"/>
    <mergeCell ref="I96:K96"/>
    <mergeCell ref="D97:G97"/>
    <mergeCell ref="I97:K97"/>
    <mergeCell ref="D98:G98"/>
    <mergeCell ref="I98:K98"/>
    <mergeCell ref="D99:G99"/>
    <mergeCell ref="I99:K99"/>
    <mergeCell ref="D100:G100"/>
    <mergeCell ref="I100:K100"/>
    <mergeCell ref="D101:G101"/>
    <mergeCell ref="I101:K101"/>
    <mergeCell ref="D102:G102"/>
    <mergeCell ref="I102:K102"/>
    <mergeCell ref="D103:G103"/>
    <mergeCell ref="I103:K103"/>
    <mergeCell ref="D104:G104"/>
    <mergeCell ref="I104:K104"/>
    <mergeCell ref="D105:G105"/>
    <mergeCell ref="I105:K105"/>
    <mergeCell ref="D106:G106"/>
    <mergeCell ref="I106:K106"/>
    <mergeCell ref="D107:G107"/>
    <mergeCell ref="I107:K107"/>
    <mergeCell ref="D108:G108"/>
    <mergeCell ref="I108:K108"/>
    <mergeCell ref="D109:G109"/>
    <mergeCell ref="I109:K109"/>
    <mergeCell ref="D110:G110"/>
    <mergeCell ref="I110:K110"/>
    <mergeCell ref="D111:G111"/>
    <mergeCell ref="I111:K111"/>
    <mergeCell ref="D112:G112"/>
    <mergeCell ref="I112:K112"/>
    <mergeCell ref="D113:G113"/>
    <mergeCell ref="I113:K113"/>
    <mergeCell ref="D114:G114"/>
    <mergeCell ref="I114:K114"/>
    <mergeCell ref="D115:G115"/>
    <mergeCell ref="I115:K115"/>
    <mergeCell ref="D116:G116"/>
    <mergeCell ref="I116:K116"/>
    <mergeCell ref="D117:G117"/>
    <mergeCell ref="I117:K117"/>
    <mergeCell ref="B118:G118"/>
    <mergeCell ref="H118:L118"/>
    <mergeCell ref="B119:D119"/>
    <mergeCell ref="F119:L119"/>
    <mergeCell ref="B121:L121"/>
    <mergeCell ref="B122:J122"/>
    <mergeCell ref="G123:I123"/>
    <mergeCell ref="J123:K123"/>
    <mergeCell ref="B124:L124"/>
    <mergeCell ref="D125:G125"/>
    <mergeCell ref="I125:K125"/>
    <mergeCell ref="D126:G126"/>
    <mergeCell ref="I126:K126"/>
    <mergeCell ref="D127:G127"/>
    <mergeCell ref="I127:K127"/>
    <mergeCell ref="D128:G128"/>
    <mergeCell ref="I128:K128"/>
    <mergeCell ref="D129:G129"/>
    <mergeCell ref="I129:K129"/>
    <mergeCell ref="D130:G130"/>
    <mergeCell ref="I130:K130"/>
    <mergeCell ref="D131:G131"/>
    <mergeCell ref="I131:K131"/>
    <mergeCell ref="D132:G132"/>
    <mergeCell ref="I132:K132"/>
    <mergeCell ref="D133:G133"/>
    <mergeCell ref="I133:K133"/>
    <mergeCell ref="D134:G134"/>
    <mergeCell ref="I134:K134"/>
    <mergeCell ref="D135:G135"/>
    <mergeCell ref="I135:K135"/>
    <mergeCell ref="D136:G136"/>
    <mergeCell ref="I136:K136"/>
    <mergeCell ref="D137:G137"/>
    <mergeCell ref="I137:K137"/>
    <mergeCell ref="D138:G138"/>
    <mergeCell ref="I138:K138"/>
    <mergeCell ref="D139:G139"/>
    <mergeCell ref="I139:K139"/>
    <mergeCell ref="D140:G140"/>
    <mergeCell ref="I140:K140"/>
    <mergeCell ref="D141:G141"/>
    <mergeCell ref="I141:K141"/>
    <mergeCell ref="D142:G142"/>
    <mergeCell ref="I142:K142"/>
    <mergeCell ref="D143:G143"/>
    <mergeCell ref="I143:K143"/>
    <mergeCell ref="D144:G144"/>
    <mergeCell ref="I144:K144"/>
    <mergeCell ref="D145:G145"/>
    <mergeCell ref="I145:K145"/>
    <mergeCell ref="D146:G146"/>
    <mergeCell ref="I146:K146"/>
    <mergeCell ref="D147:G147"/>
    <mergeCell ref="I147:K147"/>
    <mergeCell ref="D148:G148"/>
    <mergeCell ref="I148:K148"/>
    <mergeCell ref="D149:G149"/>
    <mergeCell ref="I149:K149"/>
    <mergeCell ref="D150:G150"/>
    <mergeCell ref="I150:K150"/>
    <mergeCell ref="D151:G151"/>
    <mergeCell ref="I151:K151"/>
    <mergeCell ref="D152:G152"/>
    <mergeCell ref="I152:K152"/>
    <mergeCell ref="D153:G153"/>
    <mergeCell ref="I153:K153"/>
    <mergeCell ref="D154:G154"/>
    <mergeCell ref="I154:K154"/>
    <mergeCell ref="D155:G155"/>
    <mergeCell ref="I155:K155"/>
    <mergeCell ref="D156:G156"/>
    <mergeCell ref="I156:K156"/>
    <mergeCell ref="D157:G157"/>
    <mergeCell ref="I157:K157"/>
    <mergeCell ref="D158:G158"/>
    <mergeCell ref="I158:K158"/>
    <mergeCell ref="D159:G159"/>
    <mergeCell ref="I159:K159"/>
    <mergeCell ref="D160:G160"/>
    <mergeCell ref="I160:K160"/>
    <mergeCell ref="D161:G161"/>
    <mergeCell ref="I161:K161"/>
    <mergeCell ref="D162:G162"/>
    <mergeCell ref="I162:K162"/>
    <mergeCell ref="D163:G163"/>
    <mergeCell ref="I163:K163"/>
    <mergeCell ref="D164:G164"/>
    <mergeCell ref="I164:K164"/>
    <mergeCell ref="D165:G165"/>
    <mergeCell ref="I165:K165"/>
    <mergeCell ref="D166:G166"/>
    <mergeCell ref="I166:K166"/>
    <mergeCell ref="B167:G167"/>
    <mergeCell ref="H167:L167"/>
    <mergeCell ref="B168:D168"/>
    <mergeCell ref="F168:L168"/>
    <mergeCell ref="B170:L170"/>
    <mergeCell ref="B171:J171"/>
    <mergeCell ref="G172:I172"/>
    <mergeCell ref="J172:K172"/>
    <mergeCell ref="B173:L173"/>
    <mergeCell ref="D174:G174"/>
    <mergeCell ref="I174:K174"/>
    <mergeCell ref="D175:G175"/>
    <mergeCell ref="I175:K175"/>
    <mergeCell ref="D176:G176"/>
    <mergeCell ref="I176:K176"/>
    <mergeCell ref="D177:G177"/>
    <mergeCell ref="I177:K177"/>
    <mergeCell ref="D178:G178"/>
    <mergeCell ref="I178:K178"/>
    <mergeCell ref="D179:G179"/>
    <mergeCell ref="I179:K179"/>
    <mergeCell ref="D180:G180"/>
    <mergeCell ref="I180:K180"/>
    <mergeCell ref="D181:G181"/>
    <mergeCell ref="I181:K181"/>
    <mergeCell ref="D182:G182"/>
    <mergeCell ref="I182:K182"/>
    <mergeCell ref="D183:G183"/>
    <mergeCell ref="I183:K183"/>
    <mergeCell ref="D184:G184"/>
    <mergeCell ref="I184:K184"/>
    <mergeCell ref="D185:G185"/>
    <mergeCell ref="I185:K185"/>
    <mergeCell ref="D186:G186"/>
    <mergeCell ref="I186:K186"/>
    <mergeCell ref="D187:G187"/>
    <mergeCell ref="I187:K187"/>
    <mergeCell ref="D188:G188"/>
    <mergeCell ref="I188:K188"/>
    <mergeCell ref="D189:G189"/>
    <mergeCell ref="I189:K189"/>
    <mergeCell ref="D190:G190"/>
    <mergeCell ref="I190:K190"/>
    <mergeCell ref="D191:G191"/>
    <mergeCell ref="I191:K191"/>
    <mergeCell ref="D192:G192"/>
    <mergeCell ref="I192:K192"/>
    <mergeCell ref="D193:G193"/>
    <mergeCell ref="I193:K193"/>
    <mergeCell ref="D194:G194"/>
    <mergeCell ref="I194:K194"/>
    <mergeCell ref="D195:G195"/>
    <mergeCell ref="I195:K195"/>
    <mergeCell ref="D196:G196"/>
    <mergeCell ref="I196:K196"/>
    <mergeCell ref="D197:G197"/>
    <mergeCell ref="I197:K197"/>
    <mergeCell ref="D198:G198"/>
    <mergeCell ref="I198:K198"/>
    <mergeCell ref="D199:G199"/>
    <mergeCell ref="I199:K199"/>
    <mergeCell ref="D200:G200"/>
    <mergeCell ref="I200:K200"/>
    <mergeCell ref="D201:G201"/>
    <mergeCell ref="I201:K201"/>
    <mergeCell ref="D202:G202"/>
    <mergeCell ref="I202:K202"/>
    <mergeCell ref="D203:G203"/>
    <mergeCell ref="I203:K203"/>
    <mergeCell ref="D204:G204"/>
    <mergeCell ref="I204:K204"/>
    <mergeCell ref="B205:G205"/>
    <mergeCell ref="H205:L205"/>
    <mergeCell ref="B206:D206"/>
    <mergeCell ref="F206:L206"/>
    <mergeCell ref="B208:L208"/>
    <mergeCell ref="B209:J209"/>
    <mergeCell ref="G210:I210"/>
    <mergeCell ref="J210:K210"/>
    <mergeCell ref="B211:L211"/>
    <mergeCell ref="D212:G212"/>
    <mergeCell ref="I212:K212"/>
    <mergeCell ref="D213:G213"/>
    <mergeCell ref="I213:K213"/>
    <mergeCell ref="D214:G214"/>
    <mergeCell ref="I214:K214"/>
    <mergeCell ref="D215:G215"/>
    <mergeCell ref="I215:K215"/>
    <mergeCell ref="D216:G216"/>
    <mergeCell ref="I216:K216"/>
    <mergeCell ref="D217:G217"/>
    <mergeCell ref="I217:K217"/>
    <mergeCell ref="D218:G218"/>
    <mergeCell ref="I218:K218"/>
    <mergeCell ref="D219:G219"/>
    <mergeCell ref="I219:K219"/>
    <mergeCell ref="D220:G220"/>
    <mergeCell ref="I220:K220"/>
    <mergeCell ref="D221:G221"/>
    <mergeCell ref="I221:K221"/>
    <mergeCell ref="D222:G222"/>
    <mergeCell ref="I222:K222"/>
    <mergeCell ref="D223:G223"/>
    <mergeCell ref="I223:K223"/>
    <mergeCell ref="D224:G224"/>
    <mergeCell ref="I224:K224"/>
    <mergeCell ref="D225:G225"/>
    <mergeCell ref="I225:K225"/>
    <mergeCell ref="D226:G226"/>
    <mergeCell ref="I226:K226"/>
    <mergeCell ref="D227:G227"/>
    <mergeCell ref="I227:K227"/>
    <mergeCell ref="D228:G228"/>
    <mergeCell ref="I228:K228"/>
    <mergeCell ref="D229:G229"/>
    <mergeCell ref="I229:K229"/>
    <mergeCell ref="D230:G230"/>
    <mergeCell ref="I230:K230"/>
    <mergeCell ref="D231:G231"/>
    <mergeCell ref="I231:K231"/>
    <mergeCell ref="D232:G232"/>
    <mergeCell ref="I232:K232"/>
    <mergeCell ref="D233:G233"/>
    <mergeCell ref="I233:K233"/>
    <mergeCell ref="D234:G234"/>
    <mergeCell ref="I234:K234"/>
    <mergeCell ref="D235:G235"/>
    <mergeCell ref="I235:K235"/>
    <mergeCell ref="D236:G236"/>
    <mergeCell ref="I236:K236"/>
    <mergeCell ref="D237:G237"/>
    <mergeCell ref="I237:K237"/>
    <mergeCell ref="D238:G238"/>
    <mergeCell ref="I238:K238"/>
    <mergeCell ref="D239:G239"/>
    <mergeCell ref="I239:K239"/>
    <mergeCell ref="D240:G240"/>
    <mergeCell ref="I240:K240"/>
    <mergeCell ref="D241:G241"/>
    <mergeCell ref="I241:K241"/>
    <mergeCell ref="D242:G242"/>
    <mergeCell ref="I242:K242"/>
    <mergeCell ref="D243:G243"/>
    <mergeCell ref="I243:K243"/>
    <mergeCell ref="B244:G244"/>
    <mergeCell ref="H244:L244"/>
    <mergeCell ref="B245:D245"/>
    <mergeCell ref="F245:L245"/>
  </mergeCells>
  <pageMargins left="0" right="0" top="0" bottom="0" header="0" footer="0"/>
  <pageSetup paperSize="9" orientation="portrait"/>
  <headerFooter/>
  <rowBreaks count="5" manualBreakCount="5">
    <brk id="22" max="16383" man="1"/>
    <brk id="69" max="16383" man="1"/>
    <brk id="82" max="16383" man="1"/>
    <brk id="120" max="16383" man="1"/>
    <brk id="16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N370"/>
  <sheetViews>
    <sheetView workbookViewId="0">
      <selection activeCell="A1" sqref="A1"/>
    </sheetView>
  </sheetViews>
  <sheetFormatPr defaultColWidth="9" defaultRowHeight="13.5"/>
  <cols>
    <col min="1" max="1" width="11.6666666666667" customWidth="1"/>
    <col min="2" max="2" width="7.33333333333333" customWidth="1"/>
    <col min="3" max="3" width="7.16666666666667" customWidth="1"/>
    <col min="4" max="4" width="14.1666666666667" customWidth="1"/>
    <col min="5" max="5" width="5.83333333333333" customWidth="1"/>
    <col min="6" max="7" width="5.5" customWidth="1"/>
    <col min="8" max="8" width="6.33333333333333" customWidth="1"/>
    <col min="9" max="9" width="4.66666666666667" customWidth="1"/>
    <col min="10" max="10" width="1.16666666666667" customWidth="1"/>
    <col min="11" max="11" width="8.83333333333333" customWidth="1"/>
    <col min="12" max="12" width="5.66666666666667" customWidth="1"/>
    <col min="13" max="13" width="8.33333333333333" customWidth="1"/>
    <col min="14" max="14" width="7" customWidth="1"/>
  </cols>
  <sheetData>
    <row r="1" ht="42" customHeight="1" spans="1:14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  <c r="M1" s="1" t="s">
        <v>0</v>
      </c>
      <c r="N1" s="1" t="s">
        <v>0</v>
      </c>
    </row>
    <row r="2" ht="28" customHeight="1" spans="1:14">
      <c r="A2" s="1" t="s">
        <v>0</v>
      </c>
      <c r="B2" s="2" t="s">
        <v>431</v>
      </c>
      <c r="C2" s="2" t="s">
        <v>0</v>
      </c>
      <c r="D2" s="2" t="s">
        <v>0</v>
      </c>
      <c r="E2" s="2" t="s">
        <v>0</v>
      </c>
      <c r="F2" s="2" t="s">
        <v>0</v>
      </c>
      <c r="G2" s="2" t="s">
        <v>0</v>
      </c>
      <c r="H2" s="2" t="s">
        <v>0</v>
      </c>
      <c r="I2" s="2" t="s">
        <v>0</v>
      </c>
      <c r="J2" s="2" t="s">
        <v>0</v>
      </c>
      <c r="K2" s="2" t="s">
        <v>0</v>
      </c>
      <c r="L2" s="2" t="s">
        <v>0</v>
      </c>
      <c r="M2" s="2" t="s">
        <v>0</v>
      </c>
      <c r="N2" s="1" t="s">
        <v>0</v>
      </c>
    </row>
    <row r="3" ht="15" customHeight="1" spans="1:14">
      <c r="A3" s="1" t="s">
        <v>0</v>
      </c>
      <c r="B3" s="3" t="s">
        <v>38</v>
      </c>
      <c r="C3" s="3" t="s">
        <v>0</v>
      </c>
      <c r="D3" s="3" t="s">
        <v>0</v>
      </c>
      <c r="E3" s="3" t="s">
        <v>0</v>
      </c>
      <c r="F3" s="3" t="s">
        <v>0</v>
      </c>
      <c r="G3" s="3" t="s">
        <v>0</v>
      </c>
      <c r="H3" s="3" t="s">
        <v>0</v>
      </c>
      <c r="I3" s="3" t="s">
        <v>0</v>
      </c>
      <c r="J3" s="1" t="s">
        <v>0</v>
      </c>
      <c r="K3" s="1" t="s">
        <v>0</v>
      </c>
      <c r="L3" s="1" t="s">
        <v>0</v>
      </c>
      <c r="M3" s="1" t="s">
        <v>0</v>
      </c>
      <c r="N3" s="1" t="s">
        <v>0</v>
      </c>
    </row>
    <row r="4" ht="15" customHeight="1" spans="1:1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4" t="s">
        <v>2</v>
      </c>
      <c r="I4" s="4" t="s">
        <v>0</v>
      </c>
      <c r="J4" s="4" t="s">
        <v>0</v>
      </c>
      <c r="K4" s="3" t="s">
        <v>432</v>
      </c>
      <c r="L4" s="4" t="s">
        <v>433</v>
      </c>
      <c r="M4" s="4" t="s">
        <v>0</v>
      </c>
      <c r="N4" s="1" t="s">
        <v>0</v>
      </c>
    </row>
    <row r="5" ht="41" customHeight="1" spans="1:14">
      <c r="A5" s="1" t="s">
        <v>0</v>
      </c>
      <c r="B5" s="5" t="s">
        <v>434</v>
      </c>
      <c r="C5" s="6" t="s">
        <v>6</v>
      </c>
      <c r="D5" s="6" t="s">
        <v>435</v>
      </c>
      <c r="E5" s="6" t="s">
        <v>436</v>
      </c>
      <c r="F5" s="6" t="s">
        <v>437</v>
      </c>
      <c r="G5" s="6" t="s">
        <v>438</v>
      </c>
      <c r="H5" s="6" t="s">
        <v>439</v>
      </c>
      <c r="I5" s="6" t="s">
        <v>440</v>
      </c>
      <c r="J5" s="6" t="s">
        <v>0</v>
      </c>
      <c r="K5" s="6" t="s">
        <v>45</v>
      </c>
      <c r="L5" s="6" t="s">
        <v>441</v>
      </c>
      <c r="M5" s="13" t="s">
        <v>442</v>
      </c>
      <c r="N5" s="1" t="s">
        <v>0</v>
      </c>
    </row>
    <row r="6" ht="36" customHeight="1" spans="1:14">
      <c r="A6" s="1" t="s">
        <v>0</v>
      </c>
      <c r="B6" s="7" t="s">
        <v>9</v>
      </c>
      <c r="C6" s="8" t="s">
        <v>0</v>
      </c>
      <c r="D6" s="9" t="s">
        <v>443</v>
      </c>
      <c r="E6" s="8" t="s">
        <v>444</v>
      </c>
      <c r="F6" s="10" t="s">
        <v>445</v>
      </c>
      <c r="G6" s="11" t="s">
        <v>0</v>
      </c>
      <c r="H6" s="11" t="s">
        <v>0</v>
      </c>
      <c r="I6" s="11" t="s">
        <v>0</v>
      </c>
      <c r="J6" s="11" t="s">
        <v>0</v>
      </c>
      <c r="K6" s="14" t="s">
        <v>0</v>
      </c>
      <c r="L6" s="8" t="s">
        <v>0</v>
      </c>
      <c r="M6" s="15" t="s">
        <v>446</v>
      </c>
      <c r="N6" s="1" t="s">
        <v>0</v>
      </c>
    </row>
    <row r="7" ht="15" customHeight="1" spans="1:14">
      <c r="A7" s="1" t="s">
        <v>0</v>
      </c>
      <c r="B7" s="7" t="s">
        <v>46</v>
      </c>
      <c r="C7" s="8" t="s">
        <v>0</v>
      </c>
      <c r="D7" s="9" t="s">
        <v>447</v>
      </c>
      <c r="E7" s="8" t="s">
        <v>444</v>
      </c>
      <c r="F7" s="10" t="s">
        <v>445</v>
      </c>
      <c r="G7" s="11" t="s">
        <v>0</v>
      </c>
      <c r="H7" s="11" t="s">
        <v>0</v>
      </c>
      <c r="I7" s="11" t="s">
        <v>0</v>
      </c>
      <c r="J7" s="11" t="s">
        <v>0</v>
      </c>
      <c r="K7" s="14" t="s">
        <v>0</v>
      </c>
      <c r="L7" s="8" t="s">
        <v>0</v>
      </c>
      <c r="M7" s="15" t="s">
        <v>0</v>
      </c>
      <c r="N7" s="1" t="s">
        <v>0</v>
      </c>
    </row>
    <row r="8" ht="15" customHeight="1" spans="1:14">
      <c r="A8" s="1" t="s">
        <v>0</v>
      </c>
      <c r="B8" s="7" t="s">
        <v>448</v>
      </c>
      <c r="C8" s="8" t="s">
        <v>0</v>
      </c>
      <c r="D8" s="9" t="s">
        <v>449</v>
      </c>
      <c r="E8" s="8" t="s">
        <v>444</v>
      </c>
      <c r="F8" s="10" t="s">
        <v>445</v>
      </c>
      <c r="G8" s="11" t="s">
        <v>0</v>
      </c>
      <c r="H8" s="11" t="s">
        <v>0</v>
      </c>
      <c r="I8" s="11" t="s">
        <v>0</v>
      </c>
      <c r="J8" s="11" t="s">
        <v>0</v>
      </c>
      <c r="K8" s="14" t="s">
        <v>0</v>
      </c>
      <c r="L8" s="8" t="s">
        <v>0</v>
      </c>
      <c r="M8" s="15" t="s">
        <v>0</v>
      </c>
      <c r="N8" s="1" t="s">
        <v>0</v>
      </c>
    </row>
    <row r="9" ht="15" customHeight="1" spans="1:14">
      <c r="A9" s="1" t="s">
        <v>0</v>
      </c>
      <c r="B9" s="7" t="s">
        <v>450</v>
      </c>
      <c r="C9" s="8" t="s">
        <v>0</v>
      </c>
      <c r="D9" s="9" t="s">
        <v>451</v>
      </c>
      <c r="E9" s="8" t="s">
        <v>167</v>
      </c>
      <c r="F9" s="10" t="s">
        <v>378</v>
      </c>
      <c r="G9" s="11" t="s">
        <v>0</v>
      </c>
      <c r="H9" s="11" t="s">
        <v>0</v>
      </c>
      <c r="I9" s="11" t="s">
        <v>0</v>
      </c>
      <c r="J9" s="11" t="s">
        <v>0</v>
      </c>
      <c r="K9" s="14" t="s">
        <v>0</v>
      </c>
      <c r="L9" s="8" t="s">
        <v>0</v>
      </c>
      <c r="M9" s="15" t="s">
        <v>0</v>
      </c>
      <c r="N9" s="1" t="s">
        <v>0</v>
      </c>
    </row>
    <row r="10" ht="15" customHeight="1" spans="1:14">
      <c r="A10" s="1" t="s">
        <v>0</v>
      </c>
      <c r="B10" s="7" t="s">
        <v>0</v>
      </c>
      <c r="C10" s="8" t="s">
        <v>60</v>
      </c>
      <c r="D10" s="9" t="s">
        <v>61</v>
      </c>
      <c r="E10" s="8" t="s">
        <v>0</v>
      </c>
      <c r="F10" s="10" t="s">
        <v>0</v>
      </c>
      <c r="G10" s="11" t="s">
        <v>0</v>
      </c>
      <c r="H10" s="11" t="s">
        <v>0</v>
      </c>
      <c r="I10" s="11" t="s">
        <v>0</v>
      </c>
      <c r="J10" s="11" t="s">
        <v>0</v>
      </c>
      <c r="K10" s="14" t="s">
        <v>0</v>
      </c>
      <c r="L10" s="8" t="s">
        <v>0</v>
      </c>
      <c r="M10" s="15" t="s">
        <v>0</v>
      </c>
      <c r="N10" s="1" t="s">
        <v>0</v>
      </c>
    </row>
    <row r="11" ht="15" customHeight="1" spans="1:14">
      <c r="A11" s="1" t="s">
        <v>0</v>
      </c>
      <c r="B11" s="7" t="s">
        <v>0</v>
      </c>
      <c r="C11" s="8" t="s">
        <v>62</v>
      </c>
      <c r="D11" s="9" t="s">
        <v>63</v>
      </c>
      <c r="E11" s="8" t="s">
        <v>50</v>
      </c>
      <c r="F11" s="10" t="s">
        <v>51</v>
      </c>
      <c r="G11" s="11" t="s">
        <v>0</v>
      </c>
      <c r="H11" s="11" t="s">
        <v>0</v>
      </c>
      <c r="I11" s="11" t="s">
        <v>0</v>
      </c>
      <c r="J11" s="11" t="s">
        <v>0</v>
      </c>
      <c r="K11" s="14" t="s">
        <v>0</v>
      </c>
      <c r="L11" s="8" t="s">
        <v>0</v>
      </c>
      <c r="M11" s="15" t="s">
        <v>0</v>
      </c>
      <c r="N11" s="1" t="s">
        <v>0</v>
      </c>
    </row>
    <row r="12" ht="15" customHeight="1" spans="1:14">
      <c r="A12" s="1" t="s">
        <v>0</v>
      </c>
      <c r="B12" s="7" t="s">
        <v>452</v>
      </c>
      <c r="C12" s="8" t="s">
        <v>0</v>
      </c>
      <c r="D12" s="9" t="s">
        <v>453</v>
      </c>
      <c r="E12" s="8" t="s">
        <v>50</v>
      </c>
      <c r="F12" s="10" t="s">
        <v>51</v>
      </c>
      <c r="G12" s="11" t="s">
        <v>0</v>
      </c>
      <c r="H12" s="11" t="s">
        <v>0</v>
      </c>
      <c r="I12" s="11" t="s">
        <v>0</v>
      </c>
      <c r="J12" s="11" t="s">
        <v>0</v>
      </c>
      <c r="K12" s="14" t="s">
        <v>0</v>
      </c>
      <c r="L12" s="8" t="s">
        <v>0</v>
      </c>
      <c r="M12" s="15" t="s">
        <v>0</v>
      </c>
      <c r="N12" s="1" t="s">
        <v>0</v>
      </c>
    </row>
    <row r="13" ht="15" customHeight="1" spans="1:14">
      <c r="A13" s="1" t="s">
        <v>0</v>
      </c>
      <c r="B13" s="7" t="s">
        <v>0</v>
      </c>
      <c r="C13" s="8" t="s">
        <v>58</v>
      </c>
      <c r="D13" s="9" t="s">
        <v>59</v>
      </c>
      <c r="E13" s="8" t="s">
        <v>50</v>
      </c>
      <c r="F13" s="10" t="s">
        <v>51</v>
      </c>
      <c r="G13" s="11" t="s">
        <v>0</v>
      </c>
      <c r="H13" s="11" t="s">
        <v>0</v>
      </c>
      <c r="I13" s="11" t="s">
        <v>0</v>
      </c>
      <c r="J13" s="11" t="s">
        <v>0</v>
      </c>
      <c r="K13" s="14" t="s">
        <v>0</v>
      </c>
      <c r="L13" s="8" t="s">
        <v>0</v>
      </c>
      <c r="M13" s="15" t="s">
        <v>0</v>
      </c>
      <c r="N13" s="1" t="s">
        <v>0</v>
      </c>
    </row>
    <row r="14" ht="15" customHeight="1" spans="1:14">
      <c r="A14" s="1" t="s">
        <v>0</v>
      </c>
      <c r="B14" s="7" t="s">
        <v>0</v>
      </c>
      <c r="C14" s="8" t="s">
        <v>64</v>
      </c>
      <c r="D14" s="9" t="s">
        <v>65</v>
      </c>
      <c r="E14" s="8" t="s">
        <v>50</v>
      </c>
      <c r="F14" s="10" t="s">
        <v>51</v>
      </c>
      <c r="G14" s="11" t="s">
        <v>0</v>
      </c>
      <c r="H14" s="11" t="s">
        <v>0</v>
      </c>
      <c r="I14" s="11" t="s">
        <v>0</v>
      </c>
      <c r="J14" s="11" t="s">
        <v>0</v>
      </c>
      <c r="K14" s="14" t="s">
        <v>0</v>
      </c>
      <c r="L14" s="8" t="s">
        <v>0</v>
      </c>
      <c r="M14" s="15" t="s">
        <v>0</v>
      </c>
      <c r="N14" s="1" t="s">
        <v>0</v>
      </c>
    </row>
    <row r="15" ht="15" customHeight="1" spans="1:14">
      <c r="A15" s="1" t="s">
        <v>0</v>
      </c>
      <c r="B15" s="7" t="s">
        <v>52</v>
      </c>
      <c r="C15" s="8" t="s">
        <v>0</v>
      </c>
      <c r="D15" s="9" t="s">
        <v>454</v>
      </c>
      <c r="E15" s="8" t="s">
        <v>455</v>
      </c>
      <c r="F15" s="10" t="s">
        <v>445</v>
      </c>
      <c r="G15" s="11" t="s">
        <v>0</v>
      </c>
      <c r="H15" s="11" t="s">
        <v>0</v>
      </c>
      <c r="I15" s="11" t="s">
        <v>0</v>
      </c>
      <c r="J15" s="11" t="s">
        <v>0</v>
      </c>
      <c r="K15" s="14" t="s">
        <v>0</v>
      </c>
      <c r="L15" s="8" t="s">
        <v>0</v>
      </c>
      <c r="M15" s="15" t="s">
        <v>0</v>
      </c>
      <c r="N15" s="1" t="s">
        <v>0</v>
      </c>
    </row>
    <row r="16" ht="15" customHeight="1" spans="1:14">
      <c r="A16" s="1" t="s">
        <v>0</v>
      </c>
      <c r="B16" s="7" t="s">
        <v>456</v>
      </c>
      <c r="C16" s="8" t="s">
        <v>0</v>
      </c>
      <c r="D16" s="9" t="s">
        <v>79</v>
      </c>
      <c r="E16" s="8" t="s">
        <v>455</v>
      </c>
      <c r="F16" s="10" t="s">
        <v>445</v>
      </c>
      <c r="G16" s="11" t="s">
        <v>0</v>
      </c>
      <c r="H16" s="11" t="s">
        <v>0</v>
      </c>
      <c r="I16" s="11" t="s">
        <v>0</v>
      </c>
      <c r="J16" s="11" t="s">
        <v>0</v>
      </c>
      <c r="K16" s="14" t="s">
        <v>0</v>
      </c>
      <c r="L16" s="8" t="s">
        <v>0</v>
      </c>
      <c r="M16" s="15" t="s">
        <v>0</v>
      </c>
      <c r="N16" s="1" t="s">
        <v>0</v>
      </c>
    </row>
    <row r="17" ht="15" customHeight="1" spans="1:14">
      <c r="A17" s="1" t="s">
        <v>0</v>
      </c>
      <c r="B17" s="7" t="s">
        <v>457</v>
      </c>
      <c r="C17" s="8" t="s">
        <v>0</v>
      </c>
      <c r="D17" s="9" t="s">
        <v>81</v>
      </c>
      <c r="E17" s="8" t="s">
        <v>458</v>
      </c>
      <c r="F17" s="10" t="s">
        <v>459</v>
      </c>
      <c r="G17" s="10" t="s">
        <v>460</v>
      </c>
      <c r="H17" s="11" t="s">
        <v>0</v>
      </c>
      <c r="I17" s="11" t="s">
        <v>0</v>
      </c>
      <c r="J17" s="11" t="s">
        <v>0</v>
      </c>
      <c r="K17" s="14" t="s">
        <v>0</v>
      </c>
      <c r="L17" s="8" t="s">
        <v>0</v>
      </c>
      <c r="M17" s="15" t="s">
        <v>0</v>
      </c>
      <c r="N17" s="1" t="s">
        <v>0</v>
      </c>
    </row>
    <row r="18" ht="15" customHeight="1" spans="1:14">
      <c r="A18" s="1" t="s">
        <v>0</v>
      </c>
      <c r="B18" s="7" t="s">
        <v>461</v>
      </c>
      <c r="C18" s="8" t="s">
        <v>0</v>
      </c>
      <c r="D18" s="9" t="s">
        <v>462</v>
      </c>
      <c r="E18" s="8" t="s">
        <v>458</v>
      </c>
      <c r="F18" s="10" t="s">
        <v>459</v>
      </c>
      <c r="G18" s="10" t="s">
        <v>460</v>
      </c>
      <c r="H18" s="11" t="s">
        <v>0</v>
      </c>
      <c r="I18" s="11" t="s">
        <v>0</v>
      </c>
      <c r="J18" s="11" t="s">
        <v>0</v>
      </c>
      <c r="K18" s="14" t="s">
        <v>0</v>
      </c>
      <c r="L18" s="8" t="s">
        <v>0</v>
      </c>
      <c r="M18" s="15" t="s">
        <v>0</v>
      </c>
      <c r="N18" s="1" t="s">
        <v>0</v>
      </c>
    </row>
    <row r="19" ht="18" customHeight="1" spans="1:14">
      <c r="A19" s="1" t="s">
        <v>0</v>
      </c>
      <c r="B19" s="7" t="s">
        <v>463</v>
      </c>
      <c r="C19" s="8" t="s">
        <v>0</v>
      </c>
      <c r="D19" s="9" t="s">
        <v>89</v>
      </c>
      <c r="E19" s="8" t="s">
        <v>458</v>
      </c>
      <c r="F19" s="10" t="s">
        <v>90</v>
      </c>
      <c r="G19" s="10" t="s">
        <v>464</v>
      </c>
      <c r="H19" s="11" t="s">
        <v>0</v>
      </c>
      <c r="I19" s="11" t="s">
        <v>0</v>
      </c>
      <c r="J19" s="11" t="s">
        <v>0</v>
      </c>
      <c r="K19" s="14" t="s">
        <v>0</v>
      </c>
      <c r="L19" s="8" t="s">
        <v>0</v>
      </c>
      <c r="M19" s="15" t="s">
        <v>0</v>
      </c>
      <c r="N19" s="1" t="s">
        <v>0</v>
      </c>
    </row>
    <row r="20" ht="15" customHeight="1" spans="1:14">
      <c r="A20" s="1" t="s">
        <v>0</v>
      </c>
      <c r="B20" s="7" t="s">
        <v>0</v>
      </c>
      <c r="C20" s="8" t="s">
        <v>80</v>
      </c>
      <c r="D20" s="9" t="s">
        <v>81</v>
      </c>
      <c r="E20" s="8" t="s">
        <v>0</v>
      </c>
      <c r="F20" s="10" t="s">
        <v>0</v>
      </c>
      <c r="G20" s="10" t="s">
        <v>0</v>
      </c>
      <c r="H20" s="11" t="s">
        <v>0</v>
      </c>
      <c r="I20" s="11" t="s">
        <v>0</v>
      </c>
      <c r="J20" s="11" t="s">
        <v>0</v>
      </c>
      <c r="K20" s="14" t="s">
        <v>0</v>
      </c>
      <c r="L20" s="8" t="s">
        <v>0</v>
      </c>
      <c r="M20" s="15" t="s">
        <v>0</v>
      </c>
      <c r="N20" s="1" t="s">
        <v>0</v>
      </c>
    </row>
    <row r="21" ht="15" customHeight="1" spans="1:14">
      <c r="A21" s="1" t="s">
        <v>0</v>
      </c>
      <c r="B21" s="7" t="s">
        <v>0</v>
      </c>
      <c r="C21" s="8" t="s">
        <v>82</v>
      </c>
      <c r="D21" s="9" t="s">
        <v>83</v>
      </c>
      <c r="E21" s="8" t="s">
        <v>0</v>
      </c>
      <c r="F21" s="10" t="s">
        <v>0</v>
      </c>
      <c r="G21" s="10" t="s">
        <v>0</v>
      </c>
      <c r="H21" s="11" t="s">
        <v>0</v>
      </c>
      <c r="I21" s="11" t="s">
        <v>0</v>
      </c>
      <c r="J21" s="11" t="s">
        <v>0</v>
      </c>
      <c r="K21" s="14" t="s">
        <v>0</v>
      </c>
      <c r="L21" s="8" t="s">
        <v>0</v>
      </c>
      <c r="M21" s="15" t="s">
        <v>0</v>
      </c>
      <c r="N21" s="1" t="s">
        <v>0</v>
      </c>
    </row>
    <row r="22" ht="18" customHeight="1" spans="1:14">
      <c r="A22" s="1" t="s">
        <v>0</v>
      </c>
      <c r="B22" s="7" t="s">
        <v>0</v>
      </c>
      <c r="C22" s="8" t="s">
        <v>88</v>
      </c>
      <c r="D22" s="9" t="s">
        <v>89</v>
      </c>
      <c r="E22" s="8" t="s">
        <v>86</v>
      </c>
      <c r="F22" s="10" t="s">
        <v>90</v>
      </c>
      <c r="G22" s="10" t="s">
        <v>0</v>
      </c>
      <c r="H22" s="11" t="s">
        <v>0</v>
      </c>
      <c r="I22" s="11" t="s">
        <v>0</v>
      </c>
      <c r="J22" s="11" t="s">
        <v>0</v>
      </c>
      <c r="K22" s="14" t="s">
        <v>0</v>
      </c>
      <c r="L22" s="8" t="s">
        <v>0</v>
      </c>
      <c r="M22" s="15" t="s">
        <v>0</v>
      </c>
      <c r="N22" s="1" t="s">
        <v>0</v>
      </c>
    </row>
    <row r="23" ht="18" customHeight="1" spans="1:14">
      <c r="A23" s="1" t="s">
        <v>0</v>
      </c>
      <c r="B23" s="7" t="s">
        <v>465</v>
      </c>
      <c r="C23" s="8" t="s">
        <v>0</v>
      </c>
      <c r="D23" s="9" t="s">
        <v>85</v>
      </c>
      <c r="E23" s="8" t="s">
        <v>458</v>
      </c>
      <c r="F23" s="10" t="s">
        <v>87</v>
      </c>
      <c r="G23" s="10" t="s">
        <v>466</v>
      </c>
      <c r="H23" s="11" t="s">
        <v>0</v>
      </c>
      <c r="I23" s="11" t="s">
        <v>0</v>
      </c>
      <c r="J23" s="11" t="s">
        <v>0</v>
      </c>
      <c r="K23" s="14" t="s">
        <v>0</v>
      </c>
      <c r="L23" s="8" t="s">
        <v>0</v>
      </c>
      <c r="M23" s="15" t="s">
        <v>0</v>
      </c>
      <c r="N23" s="1" t="s">
        <v>0</v>
      </c>
    </row>
    <row r="24" ht="15" customHeight="1" spans="1:14">
      <c r="A24" s="1" t="s">
        <v>0</v>
      </c>
      <c r="B24" s="7" t="s">
        <v>0</v>
      </c>
      <c r="C24" s="8" t="s">
        <v>80</v>
      </c>
      <c r="D24" s="9" t="s">
        <v>81</v>
      </c>
      <c r="E24" s="8" t="s">
        <v>0</v>
      </c>
      <c r="F24" s="10" t="s">
        <v>0</v>
      </c>
      <c r="G24" s="10" t="s">
        <v>0</v>
      </c>
      <c r="H24" s="11" t="s">
        <v>0</v>
      </c>
      <c r="I24" s="11" t="s">
        <v>0</v>
      </c>
      <c r="J24" s="11" t="s">
        <v>0</v>
      </c>
      <c r="K24" s="14" t="s">
        <v>0</v>
      </c>
      <c r="L24" s="8" t="s">
        <v>0</v>
      </c>
      <c r="M24" s="15" t="s">
        <v>0</v>
      </c>
      <c r="N24" s="1" t="s">
        <v>0</v>
      </c>
    </row>
    <row r="25" ht="15" customHeight="1" spans="1:14">
      <c r="A25" s="1" t="s">
        <v>0</v>
      </c>
      <c r="B25" s="7" t="s">
        <v>0</v>
      </c>
      <c r="C25" s="8" t="s">
        <v>82</v>
      </c>
      <c r="D25" s="9" t="s">
        <v>83</v>
      </c>
      <c r="E25" s="8" t="s">
        <v>0</v>
      </c>
      <c r="F25" s="10" t="s">
        <v>0</v>
      </c>
      <c r="G25" s="10" t="s">
        <v>0</v>
      </c>
      <c r="H25" s="11" t="s">
        <v>0</v>
      </c>
      <c r="I25" s="11" t="s">
        <v>0</v>
      </c>
      <c r="J25" s="11" t="s">
        <v>0</v>
      </c>
      <c r="K25" s="14" t="s">
        <v>0</v>
      </c>
      <c r="L25" s="8" t="s">
        <v>0</v>
      </c>
      <c r="M25" s="15" t="s">
        <v>0</v>
      </c>
      <c r="N25" s="1" t="s">
        <v>0</v>
      </c>
    </row>
    <row r="26" ht="18" customHeight="1" spans="1:14">
      <c r="A26" s="1" t="s">
        <v>0</v>
      </c>
      <c r="B26" s="7" t="s">
        <v>0</v>
      </c>
      <c r="C26" s="8" t="s">
        <v>84</v>
      </c>
      <c r="D26" s="9" t="s">
        <v>85</v>
      </c>
      <c r="E26" s="8" t="s">
        <v>86</v>
      </c>
      <c r="F26" s="10" t="s">
        <v>87</v>
      </c>
      <c r="G26" s="10" t="s">
        <v>0</v>
      </c>
      <c r="H26" s="11" t="s">
        <v>0</v>
      </c>
      <c r="I26" s="11" t="s">
        <v>0</v>
      </c>
      <c r="J26" s="11" t="s">
        <v>0</v>
      </c>
      <c r="K26" s="14" t="s">
        <v>0</v>
      </c>
      <c r="L26" s="8" t="s">
        <v>0</v>
      </c>
      <c r="M26" s="15" t="s">
        <v>0</v>
      </c>
      <c r="N26" s="1" t="s">
        <v>0</v>
      </c>
    </row>
    <row r="27" ht="15" customHeight="1" spans="1:14">
      <c r="A27" s="1" t="s">
        <v>0</v>
      </c>
      <c r="B27" s="7" t="s">
        <v>467</v>
      </c>
      <c r="C27" s="8" t="s">
        <v>0</v>
      </c>
      <c r="D27" s="9" t="s">
        <v>468</v>
      </c>
      <c r="E27" s="8" t="s">
        <v>86</v>
      </c>
      <c r="F27" s="10" t="s">
        <v>95</v>
      </c>
      <c r="G27" s="10" t="s">
        <v>0</v>
      </c>
      <c r="H27" s="11" t="s">
        <v>0</v>
      </c>
      <c r="I27" s="11" t="s">
        <v>0</v>
      </c>
      <c r="J27" s="11" t="s">
        <v>0</v>
      </c>
      <c r="K27" s="14" t="s">
        <v>0</v>
      </c>
      <c r="L27" s="8" t="s">
        <v>0</v>
      </c>
      <c r="M27" s="15" t="s">
        <v>0</v>
      </c>
      <c r="N27" s="1" t="s">
        <v>0</v>
      </c>
    </row>
    <row r="28" ht="15" customHeight="1" spans="1:14">
      <c r="A28" s="1" t="s">
        <v>0</v>
      </c>
      <c r="B28" s="7" t="s">
        <v>469</v>
      </c>
      <c r="C28" s="8" t="s">
        <v>0</v>
      </c>
      <c r="D28" s="9" t="s">
        <v>470</v>
      </c>
      <c r="E28" s="8" t="s">
        <v>86</v>
      </c>
      <c r="F28" s="10" t="s">
        <v>95</v>
      </c>
      <c r="G28" s="10" t="s">
        <v>0</v>
      </c>
      <c r="H28" s="11" t="s">
        <v>0</v>
      </c>
      <c r="I28" s="11" t="s">
        <v>0</v>
      </c>
      <c r="J28" s="11" t="s">
        <v>0</v>
      </c>
      <c r="K28" s="14" t="s">
        <v>0</v>
      </c>
      <c r="L28" s="8" t="s">
        <v>0</v>
      </c>
      <c r="M28" s="15" t="s">
        <v>0</v>
      </c>
      <c r="N28" s="1" t="s">
        <v>0</v>
      </c>
    </row>
    <row r="29" ht="15" customHeight="1" spans="1:14">
      <c r="A29" s="1" t="s">
        <v>0</v>
      </c>
      <c r="B29" s="7" t="s">
        <v>0</v>
      </c>
      <c r="C29" s="8" t="s">
        <v>91</v>
      </c>
      <c r="D29" s="9" t="s">
        <v>92</v>
      </c>
      <c r="E29" s="8" t="s">
        <v>0</v>
      </c>
      <c r="F29" s="10" t="s">
        <v>0</v>
      </c>
      <c r="G29" s="10" t="s">
        <v>0</v>
      </c>
      <c r="H29" s="11" t="s">
        <v>0</v>
      </c>
      <c r="I29" s="11" t="s">
        <v>0</v>
      </c>
      <c r="J29" s="11" t="s">
        <v>0</v>
      </c>
      <c r="K29" s="14" t="s">
        <v>0</v>
      </c>
      <c r="L29" s="8" t="s">
        <v>0</v>
      </c>
      <c r="M29" s="15" t="s">
        <v>0</v>
      </c>
      <c r="N29" s="1" t="s">
        <v>0</v>
      </c>
    </row>
    <row r="30" ht="18" customHeight="1" spans="1:14">
      <c r="A30" s="1" t="s">
        <v>0</v>
      </c>
      <c r="B30" s="7" t="s">
        <v>0</v>
      </c>
      <c r="C30" s="8" t="s">
        <v>93</v>
      </c>
      <c r="D30" s="9" t="s">
        <v>94</v>
      </c>
      <c r="E30" s="8" t="s">
        <v>86</v>
      </c>
      <c r="F30" s="10" t="s">
        <v>95</v>
      </c>
      <c r="G30" s="10" t="s">
        <v>0</v>
      </c>
      <c r="H30" s="11" t="s">
        <v>0</v>
      </c>
      <c r="I30" s="11" t="s">
        <v>0</v>
      </c>
      <c r="J30" s="11" t="s">
        <v>0</v>
      </c>
      <c r="K30" s="14" t="s">
        <v>0</v>
      </c>
      <c r="L30" s="8" t="s">
        <v>0</v>
      </c>
      <c r="M30" s="15" t="s">
        <v>0</v>
      </c>
      <c r="N30" s="1" t="s">
        <v>0</v>
      </c>
    </row>
    <row r="31" ht="15" customHeight="1" spans="1:14">
      <c r="A31" s="1" t="s">
        <v>0</v>
      </c>
      <c r="B31" s="7" t="s">
        <v>471</v>
      </c>
      <c r="C31" s="8" t="s">
        <v>0</v>
      </c>
      <c r="D31" s="9" t="s">
        <v>99</v>
      </c>
      <c r="E31" s="8" t="s">
        <v>86</v>
      </c>
      <c r="F31" s="10" t="s">
        <v>472</v>
      </c>
      <c r="G31" s="10" t="s">
        <v>0</v>
      </c>
      <c r="H31" s="11" t="s">
        <v>0</v>
      </c>
      <c r="I31" s="11" t="s">
        <v>0</v>
      </c>
      <c r="J31" s="11" t="s">
        <v>0</v>
      </c>
      <c r="K31" s="14" t="s">
        <v>0</v>
      </c>
      <c r="L31" s="8" t="s">
        <v>0</v>
      </c>
      <c r="M31" s="15" t="s">
        <v>0</v>
      </c>
      <c r="N31" s="1" t="s">
        <v>0</v>
      </c>
    </row>
    <row r="32" ht="15" customHeight="1" spans="1:14">
      <c r="A32" s="1" t="s">
        <v>0</v>
      </c>
      <c r="B32" s="7" t="s">
        <v>473</v>
      </c>
      <c r="C32" s="8" t="s">
        <v>0</v>
      </c>
      <c r="D32" s="9" t="s">
        <v>237</v>
      </c>
      <c r="E32" s="8" t="s">
        <v>86</v>
      </c>
      <c r="F32" s="10" t="s">
        <v>474</v>
      </c>
      <c r="G32" s="10" t="s">
        <v>0</v>
      </c>
      <c r="H32" s="11" t="s">
        <v>0</v>
      </c>
      <c r="I32" s="11" t="s">
        <v>0</v>
      </c>
      <c r="J32" s="11" t="s">
        <v>0</v>
      </c>
      <c r="K32" s="14" t="s">
        <v>0</v>
      </c>
      <c r="L32" s="8" t="s">
        <v>0</v>
      </c>
      <c r="M32" s="15" t="s">
        <v>0</v>
      </c>
      <c r="N32" s="1" t="s">
        <v>0</v>
      </c>
    </row>
    <row r="33" ht="15" customHeight="1" spans="1:14">
      <c r="A33" s="1" t="s">
        <v>0</v>
      </c>
      <c r="B33" s="7" t="s">
        <v>475</v>
      </c>
      <c r="C33" s="8" t="s">
        <v>0</v>
      </c>
      <c r="D33" s="9" t="s">
        <v>476</v>
      </c>
      <c r="E33" s="8" t="s">
        <v>86</v>
      </c>
      <c r="F33" s="10" t="s">
        <v>477</v>
      </c>
      <c r="G33" s="10" t="s">
        <v>0</v>
      </c>
      <c r="H33" s="11" t="s">
        <v>0</v>
      </c>
      <c r="I33" s="11" t="s">
        <v>0</v>
      </c>
      <c r="J33" s="11" t="s">
        <v>0</v>
      </c>
      <c r="K33" s="14" t="s">
        <v>0</v>
      </c>
      <c r="L33" s="8" t="s">
        <v>0</v>
      </c>
      <c r="M33" s="15" t="s">
        <v>0</v>
      </c>
      <c r="N33" s="1" t="s">
        <v>0</v>
      </c>
    </row>
    <row r="34" ht="18" customHeight="1" spans="1:14">
      <c r="A34" s="1" t="s">
        <v>0</v>
      </c>
      <c r="B34" s="7" t="s">
        <v>478</v>
      </c>
      <c r="C34" s="8" t="s">
        <v>0</v>
      </c>
      <c r="D34" s="9" t="s">
        <v>479</v>
      </c>
      <c r="E34" s="8" t="s">
        <v>86</v>
      </c>
      <c r="F34" s="10" t="s">
        <v>102</v>
      </c>
      <c r="G34" s="10" t="s">
        <v>0</v>
      </c>
      <c r="H34" s="11" t="s">
        <v>0</v>
      </c>
      <c r="I34" s="11" t="s">
        <v>0</v>
      </c>
      <c r="J34" s="11" t="s">
        <v>0</v>
      </c>
      <c r="K34" s="14" t="s">
        <v>0</v>
      </c>
      <c r="L34" s="8" t="s">
        <v>0</v>
      </c>
      <c r="M34" s="15" t="s">
        <v>0</v>
      </c>
      <c r="N34" s="1" t="s">
        <v>0</v>
      </c>
    </row>
    <row r="35" ht="15" customHeight="1" spans="1:14">
      <c r="A35" s="1" t="s">
        <v>0</v>
      </c>
      <c r="B35" s="7" t="s">
        <v>0</v>
      </c>
      <c r="C35" s="8" t="s">
        <v>98</v>
      </c>
      <c r="D35" s="9" t="s">
        <v>99</v>
      </c>
      <c r="E35" s="8" t="s">
        <v>0</v>
      </c>
      <c r="F35" s="10" t="s">
        <v>0</v>
      </c>
      <c r="G35" s="10" t="s">
        <v>0</v>
      </c>
      <c r="H35" s="11" t="s">
        <v>0</v>
      </c>
      <c r="I35" s="11" t="s">
        <v>0</v>
      </c>
      <c r="J35" s="11" t="s">
        <v>0</v>
      </c>
      <c r="K35" s="14" t="s">
        <v>0</v>
      </c>
      <c r="L35" s="8" t="s">
        <v>0</v>
      </c>
      <c r="M35" s="15" t="s">
        <v>0</v>
      </c>
      <c r="N35" s="1" t="s">
        <v>0</v>
      </c>
    </row>
    <row r="36" ht="15" customHeight="1" spans="1:14">
      <c r="A36" s="1" t="s">
        <v>0</v>
      </c>
      <c r="B36" s="7" t="s">
        <v>0</v>
      </c>
      <c r="C36" s="8" t="s">
        <v>100</v>
      </c>
      <c r="D36" s="9" t="s">
        <v>101</v>
      </c>
      <c r="E36" s="8" t="s">
        <v>86</v>
      </c>
      <c r="F36" s="10" t="s">
        <v>102</v>
      </c>
      <c r="G36" s="10" t="s">
        <v>0</v>
      </c>
      <c r="H36" s="11" t="s">
        <v>0</v>
      </c>
      <c r="I36" s="11" t="s">
        <v>0</v>
      </c>
      <c r="J36" s="11" t="s">
        <v>0</v>
      </c>
      <c r="K36" s="14" t="s">
        <v>0</v>
      </c>
      <c r="L36" s="8" t="s">
        <v>0</v>
      </c>
      <c r="M36" s="15" t="s">
        <v>0</v>
      </c>
      <c r="N36" s="1" t="s">
        <v>0</v>
      </c>
    </row>
    <row r="37" ht="18" customHeight="1" spans="1:14">
      <c r="A37" s="1" t="s">
        <v>0</v>
      </c>
      <c r="B37" s="7" t="s">
        <v>480</v>
      </c>
      <c r="C37" s="8" t="s">
        <v>0</v>
      </c>
      <c r="D37" s="9" t="s">
        <v>481</v>
      </c>
      <c r="E37" s="8" t="s">
        <v>86</v>
      </c>
      <c r="F37" s="10" t="s">
        <v>104</v>
      </c>
      <c r="G37" s="10" t="s">
        <v>0</v>
      </c>
      <c r="H37" s="11" t="s">
        <v>0</v>
      </c>
      <c r="I37" s="11" t="s">
        <v>0</v>
      </c>
      <c r="J37" s="11" t="s">
        <v>0</v>
      </c>
      <c r="K37" s="14" t="s">
        <v>0</v>
      </c>
      <c r="L37" s="8" t="s">
        <v>0</v>
      </c>
      <c r="M37" s="15" t="s">
        <v>0</v>
      </c>
      <c r="N37" s="1" t="s">
        <v>0</v>
      </c>
    </row>
    <row r="38" ht="15" customHeight="1" spans="1:14">
      <c r="A38" s="1" t="s">
        <v>0</v>
      </c>
      <c r="B38" s="7" t="s">
        <v>0</v>
      </c>
      <c r="C38" s="8" t="s">
        <v>98</v>
      </c>
      <c r="D38" s="9" t="s">
        <v>99</v>
      </c>
      <c r="E38" s="8" t="s">
        <v>0</v>
      </c>
      <c r="F38" s="10" t="s">
        <v>0</v>
      </c>
      <c r="G38" s="10" t="s">
        <v>0</v>
      </c>
      <c r="H38" s="11" t="s">
        <v>0</v>
      </c>
      <c r="I38" s="11" t="s">
        <v>0</v>
      </c>
      <c r="J38" s="11" t="s">
        <v>0</v>
      </c>
      <c r="K38" s="14" t="s">
        <v>0</v>
      </c>
      <c r="L38" s="8" t="s">
        <v>0</v>
      </c>
      <c r="M38" s="15" t="s">
        <v>0</v>
      </c>
      <c r="N38" s="1" t="s">
        <v>0</v>
      </c>
    </row>
    <row r="39" ht="15" customHeight="1" spans="1:14">
      <c r="A39" s="1" t="s">
        <v>0</v>
      </c>
      <c r="B39" s="7" t="s">
        <v>0</v>
      </c>
      <c r="C39" s="8" t="s">
        <v>100</v>
      </c>
      <c r="D39" s="9" t="s">
        <v>103</v>
      </c>
      <c r="E39" s="8" t="s">
        <v>86</v>
      </c>
      <c r="F39" s="10" t="s">
        <v>104</v>
      </c>
      <c r="G39" s="10" t="s">
        <v>0</v>
      </c>
      <c r="H39" s="11" t="s">
        <v>0</v>
      </c>
      <c r="I39" s="11" t="s">
        <v>0</v>
      </c>
      <c r="J39" s="11" t="s">
        <v>0</v>
      </c>
      <c r="K39" s="14" t="s">
        <v>0</v>
      </c>
      <c r="L39" s="8" t="s">
        <v>0</v>
      </c>
      <c r="M39" s="15" t="s">
        <v>0</v>
      </c>
      <c r="N39" s="1" t="s">
        <v>0</v>
      </c>
    </row>
    <row r="40" ht="15" customHeight="1" spans="1:14">
      <c r="A40" s="1" t="s">
        <v>0</v>
      </c>
      <c r="B40" s="7" t="s">
        <v>482</v>
      </c>
      <c r="C40" s="8" t="s">
        <v>0</v>
      </c>
      <c r="D40" s="9" t="s">
        <v>483</v>
      </c>
      <c r="E40" s="8" t="s">
        <v>86</v>
      </c>
      <c r="F40" s="10" t="s">
        <v>106</v>
      </c>
      <c r="G40" s="10" t="s">
        <v>0</v>
      </c>
      <c r="H40" s="11" t="s">
        <v>0</v>
      </c>
      <c r="I40" s="11" t="s">
        <v>0</v>
      </c>
      <c r="J40" s="11" t="s">
        <v>0</v>
      </c>
      <c r="K40" s="14" t="s">
        <v>0</v>
      </c>
      <c r="L40" s="8" t="s">
        <v>0</v>
      </c>
      <c r="M40" s="15" t="s">
        <v>0</v>
      </c>
      <c r="N40" s="1" t="s">
        <v>0</v>
      </c>
    </row>
    <row r="41" ht="15" customHeight="1" spans="1:14">
      <c r="A41" s="1" t="s">
        <v>0</v>
      </c>
      <c r="B41" s="7" t="s">
        <v>0</v>
      </c>
      <c r="C41" s="8" t="s">
        <v>98</v>
      </c>
      <c r="D41" s="9" t="s">
        <v>99</v>
      </c>
      <c r="E41" s="8" t="s">
        <v>0</v>
      </c>
      <c r="F41" s="10" t="s">
        <v>0</v>
      </c>
      <c r="G41" s="10" t="s">
        <v>0</v>
      </c>
      <c r="H41" s="11" t="s">
        <v>0</v>
      </c>
      <c r="I41" s="11" t="s">
        <v>0</v>
      </c>
      <c r="J41" s="11" t="s">
        <v>0</v>
      </c>
      <c r="K41" s="14" t="s">
        <v>0</v>
      </c>
      <c r="L41" s="8" t="s">
        <v>0</v>
      </c>
      <c r="M41" s="15" t="s">
        <v>0</v>
      </c>
      <c r="N41" s="1" t="s">
        <v>0</v>
      </c>
    </row>
    <row r="42" ht="15" customHeight="1" spans="1:14">
      <c r="A42" s="1" t="s">
        <v>0</v>
      </c>
      <c r="B42" s="7" t="s">
        <v>0</v>
      </c>
      <c r="C42" s="8" t="s">
        <v>100</v>
      </c>
      <c r="D42" s="9" t="s">
        <v>105</v>
      </c>
      <c r="E42" s="8" t="s">
        <v>86</v>
      </c>
      <c r="F42" s="10" t="s">
        <v>106</v>
      </c>
      <c r="G42" s="10" t="s">
        <v>0</v>
      </c>
      <c r="H42" s="11" t="s">
        <v>0</v>
      </c>
      <c r="I42" s="11" t="s">
        <v>0</v>
      </c>
      <c r="J42" s="11" t="s">
        <v>0</v>
      </c>
      <c r="K42" s="14" t="s">
        <v>0</v>
      </c>
      <c r="L42" s="8" t="s">
        <v>0</v>
      </c>
      <c r="M42" s="15" t="s">
        <v>0</v>
      </c>
      <c r="N42" s="1" t="s">
        <v>0</v>
      </c>
    </row>
    <row r="43" ht="15" customHeight="1" spans="1:14">
      <c r="A43" s="1" t="s">
        <v>0</v>
      </c>
      <c r="B43" s="7" t="s">
        <v>484</v>
      </c>
      <c r="C43" s="8" t="s">
        <v>0</v>
      </c>
      <c r="D43" s="9" t="s">
        <v>485</v>
      </c>
      <c r="E43" s="8" t="s">
        <v>86</v>
      </c>
      <c r="F43" s="10" t="s">
        <v>486</v>
      </c>
      <c r="G43" s="10" t="s">
        <v>0</v>
      </c>
      <c r="H43" s="11" t="s">
        <v>0</v>
      </c>
      <c r="I43" s="11" t="s">
        <v>0</v>
      </c>
      <c r="J43" s="11" t="s">
        <v>0</v>
      </c>
      <c r="K43" s="14" t="s">
        <v>0</v>
      </c>
      <c r="L43" s="8" t="s">
        <v>0</v>
      </c>
      <c r="M43" s="15" t="s">
        <v>0</v>
      </c>
      <c r="N43" s="1" t="s">
        <v>0</v>
      </c>
    </row>
    <row r="44" ht="15" customHeight="1" spans="1:14">
      <c r="A44" s="1" t="s">
        <v>0</v>
      </c>
      <c r="B44" s="7" t="s">
        <v>487</v>
      </c>
      <c r="C44" s="8" t="s">
        <v>0</v>
      </c>
      <c r="D44" s="9" t="s">
        <v>488</v>
      </c>
      <c r="E44" s="8" t="s">
        <v>86</v>
      </c>
      <c r="F44" s="10" t="s">
        <v>489</v>
      </c>
      <c r="G44" s="10" t="s">
        <v>0</v>
      </c>
      <c r="H44" s="11" t="s">
        <v>0</v>
      </c>
      <c r="I44" s="11" t="s">
        <v>0</v>
      </c>
      <c r="J44" s="11" t="s">
        <v>0</v>
      </c>
      <c r="K44" s="14" t="s">
        <v>0</v>
      </c>
      <c r="L44" s="8" t="s">
        <v>0</v>
      </c>
      <c r="M44" s="15" t="s">
        <v>0</v>
      </c>
      <c r="N44" s="1" t="s">
        <v>0</v>
      </c>
    </row>
    <row r="45" ht="17" customHeight="1" spans="1:14">
      <c r="A45" s="1" t="s">
        <v>0</v>
      </c>
      <c r="B45" s="7" t="s">
        <v>0</v>
      </c>
      <c r="C45" s="8" t="s">
        <v>0</v>
      </c>
      <c r="D45" s="9" t="s">
        <v>0</v>
      </c>
      <c r="E45" s="8" t="s">
        <v>0</v>
      </c>
      <c r="F45" s="10" t="s">
        <v>0</v>
      </c>
      <c r="G45" s="10" t="s">
        <v>0</v>
      </c>
      <c r="H45" s="11" t="s">
        <v>0</v>
      </c>
      <c r="I45" s="11" t="s">
        <v>0</v>
      </c>
      <c r="J45" s="11" t="s">
        <v>0</v>
      </c>
      <c r="K45" s="14" t="s">
        <v>0</v>
      </c>
      <c r="L45" s="8" t="s">
        <v>0</v>
      </c>
      <c r="M45" s="15" t="s">
        <v>0</v>
      </c>
      <c r="N45" s="1" t="s">
        <v>0</v>
      </c>
    </row>
    <row r="46" ht="15" customHeight="1" spans="1:14">
      <c r="A46" s="1" t="s">
        <v>0</v>
      </c>
      <c r="B46" s="12" t="s">
        <v>35</v>
      </c>
      <c r="C46" s="12" t="s">
        <v>0</v>
      </c>
      <c r="D46" s="12" t="s">
        <v>0</v>
      </c>
      <c r="E46" s="12" t="s">
        <v>0</v>
      </c>
      <c r="F46" s="12" t="s">
        <v>0</v>
      </c>
      <c r="G46" s="12" t="s">
        <v>36</v>
      </c>
      <c r="H46" s="12" t="s">
        <v>0</v>
      </c>
      <c r="I46" s="12" t="s">
        <v>0</v>
      </c>
      <c r="J46" s="12" t="s">
        <v>0</v>
      </c>
      <c r="K46" s="12" t="s">
        <v>0</v>
      </c>
      <c r="L46" s="12" t="s">
        <v>0</v>
      </c>
      <c r="M46" s="12" t="s">
        <v>0</v>
      </c>
      <c r="N46" s="1" t="s">
        <v>0</v>
      </c>
    </row>
    <row r="47" ht="12" customHeight="1" spans="1:14">
      <c r="A47" s="1" t="s">
        <v>0</v>
      </c>
      <c r="B47" s="1" t="s">
        <v>0</v>
      </c>
      <c r="C47" s="1" t="s">
        <v>0</v>
      </c>
      <c r="D47" s="1" t="s">
        <v>0</v>
      </c>
      <c r="E47" s="1" t="s">
        <v>0</v>
      </c>
      <c r="F47" s="1" t="s">
        <v>0</v>
      </c>
      <c r="G47" s="1" t="s">
        <v>0</v>
      </c>
      <c r="H47" s="1" t="s">
        <v>0</v>
      </c>
      <c r="I47" s="1" t="s">
        <v>0</v>
      </c>
      <c r="J47" s="1" t="s">
        <v>0</v>
      </c>
      <c r="K47" s="1" t="s">
        <v>0</v>
      </c>
      <c r="L47" s="1" t="s">
        <v>0</v>
      </c>
      <c r="M47" s="1" t="s">
        <v>0</v>
      </c>
      <c r="N47" s="1" t="s">
        <v>0</v>
      </c>
    </row>
    <row r="48" ht="42" customHeight="1" spans="1:14">
      <c r="A48" s="1" t="s">
        <v>0</v>
      </c>
      <c r="B48" s="1" t="s">
        <v>0</v>
      </c>
      <c r="C48" s="1" t="s">
        <v>0</v>
      </c>
      <c r="D48" s="1" t="s">
        <v>0</v>
      </c>
      <c r="E48" s="1" t="s">
        <v>0</v>
      </c>
      <c r="F48" s="1" t="s">
        <v>0</v>
      </c>
      <c r="G48" s="1" t="s">
        <v>0</v>
      </c>
      <c r="H48" s="1" t="s">
        <v>0</v>
      </c>
      <c r="I48" s="1" t="s">
        <v>0</v>
      </c>
      <c r="J48" s="1" t="s">
        <v>0</v>
      </c>
      <c r="K48" s="1" t="s">
        <v>0</v>
      </c>
      <c r="L48" s="1" t="s">
        <v>0</v>
      </c>
      <c r="M48" s="1" t="s">
        <v>0</v>
      </c>
      <c r="N48" s="1" t="s">
        <v>0</v>
      </c>
    </row>
    <row r="49" ht="28" customHeight="1" spans="1:14">
      <c r="A49" s="1" t="s">
        <v>0</v>
      </c>
      <c r="B49" s="2" t="s">
        <v>431</v>
      </c>
      <c r="C49" s="2" t="s">
        <v>0</v>
      </c>
      <c r="D49" s="2" t="s">
        <v>0</v>
      </c>
      <c r="E49" s="2" t="s">
        <v>0</v>
      </c>
      <c r="F49" s="2" t="s">
        <v>0</v>
      </c>
      <c r="G49" s="2" t="s">
        <v>0</v>
      </c>
      <c r="H49" s="2" t="s">
        <v>0</v>
      </c>
      <c r="I49" s="2" t="s">
        <v>0</v>
      </c>
      <c r="J49" s="2" t="s">
        <v>0</v>
      </c>
      <c r="K49" s="2" t="s">
        <v>0</v>
      </c>
      <c r="L49" s="2" t="s">
        <v>0</v>
      </c>
      <c r="M49" s="2" t="s">
        <v>0</v>
      </c>
      <c r="N49" s="1" t="s">
        <v>0</v>
      </c>
    </row>
    <row r="50" ht="15" customHeight="1" spans="1:14">
      <c r="A50" s="1" t="s">
        <v>0</v>
      </c>
      <c r="B50" s="3" t="s">
        <v>38</v>
      </c>
      <c r="C50" s="3" t="s">
        <v>0</v>
      </c>
      <c r="D50" s="3" t="s">
        <v>0</v>
      </c>
      <c r="E50" s="3" t="s">
        <v>0</v>
      </c>
      <c r="F50" s="3" t="s">
        <v>0</v>
      </c>
      <c r="G50" s="3" t="s">
        <v>0</v>
      </c>
      <c r="H50" s="3" t="s">
        <v>0</v>
      </c>
      <c r="I50" s="3" t="s">
        <v>0</v>
      </c>
      <c r="J50" s="1" t="s">
        <v>0</v>
      </c>
      <c r="K50" s="1" t="s">
        <v>0</v>
      </c>
      <c r="L50" s="1" t="s">
        <v>0</v>
      </c>
      <c r="M50" s="1" t="s">
        <v>0</v>
      </c>
      <c r="N50" s="1" t="s">
        <v>0</v>
      </c>
    </row>
    <row r="51" ht="15" customHeight="1" spans="1:14">
      <c r="A51" s="1" t="s">
        <v>0</v>
      </c>
      <c r="B51" s="1" t="s">
        <v>0</v>
      </c>
      <c r="C51" s="1" t="s">
        <v>0</v>
      </c>
      <c r="D51" s="1" t="s">
        <v>0</v>
      </c>
      <c r="E51" s="1" t="s">
        <v>0</v>
      </c>
      <c r="F51" s="1" t="s">
        <v>0</v>
      </c>
      <c r="G51" s="1" t="s">
        <v>0</v>
      </c>
      <c r="H51" s="4" t="s">
        <v>490</v>
      </c>
      <c r="I51" s="4" t="s">
        <v>0</v>
      </c>
      <c r="J51" s="4" t="s">
        <v>0</v>
      </c>
      <c r="K51" s="3" t="s">
        <v>432</v>
      </c>
      <c r="L51" s="4" t="s">
        <v>433</v>
      </c>
      <c r="M51" s="4" t="s">
        <v>0</v>
      </c>
      <c r="N51" s="1" t="s">
        <v>0</v>
      </c>
    </row>
    <row r="52" ht="41" customHeight="1" spans="1:14">
      <c r="A52" s="1" t="s">
        <v>0</v>
      </c>
      <c r="B52" s="5" t="s">
        <v>434</v>
      </c>
      <c r="C52" s="6" t="s">
        <v>6</v>
      </c>
      <c r="D52" s="6" t="s">
        <v>435</v>
      </c>
      <c r="E52" s="6" t="s">
        <v>436</v>
      </c>
      <c r="F52" s="6" t="s">
        <v>437</v>
      </c>
      <c r="G52" s="6" t="s">
        <v>438</v>
      </c>
      <c r="H52" s="6" t="s">
        <v>439</v>
      </c>
      <c r="I52" s="6" t="s">
        <v>440</v>
      </c>
      <c r="J52" s="6" t="s">
        <v>0</v>
      </c>
      <c r="K52" s="6" t="s">
        <v>45</v>
      </c>
      <c r="L52" s="6" t="s">
        <v>441</v>
      </c>
      <c r="M52" s="13" t="s">
        <v>442</v>
      </c>
      <c r="N52" s="1" t="s">
        <v>0</v>
      </c>
    </row>
    <row r="53" ht="18" customHeight="1" spans="1:14">
      <c r="A53" s="1" t="s">
        <v>0</v>
      </c>
      <c r="B53" s="7" t="s">
        <v>491</v>
      </c>
      <c r="C53" s="8" t="s">
        <v>0</v>
      </c>
      <c r="D53" s="9" t="s">
        <v>492</v>
      </c>
      <c r="E53" s="8" t="s">
        <v>86</v>
      </c>
      <c r="F53" s="10" t="s">
        <v>109</v>
      </c>
      <c r="G53" s="10" t="s">
        <v>0</v>
      </c>
      <c r="H53" s="11" t="s">
        <v>0</v>
      </c>
      <c r="I53" s="11" t="s">
        <v>0</v>
      </c>
      <c r="J53" s="11" t="s">
        <v>0</v>
      </c>
      <c r="K53" s="14" t="s">
        <v>0</v>
      </c>
      <c r="L53" s="8" t="s">
        <v>0</v>
      </c>
      <c r="M53" s="15" t="s">
        <v>0</v>
      </c>
      <c r="N53" s="1" t="s">
        <v>0</v>
      </c>
    </row>
    <row r="54" ht="15" customHeight="1" spans="1:14">
      <c r="A54" s="1" t="s">
        <v>0</v>
      </c>
      <c r="B54" s="7" t="s">
        <v>0</v>
      </c>
      <c r="C54" s="8" t="s">
        <v>98</v>
      </c>
      <c r="D54" s="9" t="s">
        <v>99</v>
      </c>
      <c r="E54" s="8" t="s">
        <v>0</v>
      </c>
      <c r="F54" s="10" t="s">
        <v>0</v>
      </c>
      <c r="G54" s="10" t="s">
        <v>0</v>
      </c>
      <c r="H54" s="11" t="s">
        <v>0</v>
      </c>
      <c r="I54" s="11" t="s">
        <v>0</v>
      </c>
      <c r="J54" s="11" t="s">
        <v>0</v>
      </c>
      <c r="K54" s="14" t="s">
        <v>0</v>
      </c>
      <c r="L54" s="8" t="s">
        <v>0</v>
      </c>
      <c r="M54" s="15" t="s">
        <v>0</v>
      </c>
      <c r="N54" s="1" t="s">
        <v>0</v>
      </c>
    </row>
    <row r="55" ht="15" customHeight="1" spans="1:14">
      <c r="A55" s="1" t="s">
        <v>0</v>
      </c>
      <c r="B55" s="7" t="s">
        <v>0</v>
      </c>
      <c r="C55" s="8" t="s">
        <v>107</v>
      </c>
      <c r="D55" s="9" t="s">
        <v>108</v>
      </c>
      <c r="E55" s="8" t="s">
        <v>86</v>
      </c>
      <c r="F55" s="10" t="s">
        <v>109</v>
      </c>
      <c r="G55" s="10" t="s">
        <v>0</v>
      </c>
      <c r="H55" s="11" t="s">
        <v>0</v>
      </c>
      <c r="I55" s="11" t="s">
        <v>0</v>
      </c>
      <c r="J55" s="11" t="s">
        <v>0</v>
      </c>
      <c r="K55" s="14" t="s">
        <v>0</v>
      </c>
      <c r="L55" s="8" t="s">
        <v>0</v>
      </c>
      <c r="M55" s="15" t="s">
        <v>0</v>
      </c>
      <c r="N55" s="1" t="s">
        <v>0</v>
      </c>
    </row>
    <row r="56" ht="18" customHeight="1" spans="1:14">
      <c r="A56" s="1" t="s">
        <v>0</v>
      </c>
      <c r="B56" s="7" t="s">
        <v>493</v>
      </c>
      <c r="C56" s="8" t="s">
        <v>0</v>
      </c>
      <c r="D56" s="9" t="s">
        <v>494</v>
      </c>
      <c r="E56" s="8" t="s">
        <v>86</v>
      </c>
      <c r="F56" s="10" t="s">
        <v>111</v>
      </c>
      <c r="G56" s="10" t="s">
        <v>0</v>
      </c>
      <c r="H56" s="11" t="s">
        <v>0</v>
      </c>
      <c r="I56" s="11" t="s">
        <v>0</v>
      </c>
      <c r="J56" s="11" t="s">
        <v>0</v>
      </c>
      <c r="K56" s="14" t="s">
        <v>0</v>
      </c>
      <c r="L56" s="8" t="s">
        <v>0</v>
      </c>
      <c r="M56" s="15" t="s">
        <v>0</v>
      </c>
      <c r="N56" s="1" t="s">
        <v>0</v>
      </c>
    </row>
    <row r="57" ht="15" customHeight="1" spans="1:14">
      <c r="A57" s="1" t="s">
        <v>0</v>
      </c>
      <c r="B57" s="7" t="s">
        <v>0</v>
      </c>
      <c r="C57" s="8" t="s">
        <v>98</v>
      </c>
      <c r="D57" s="9" t="s">
        <v>99</v>
      </c>
      <c r="E57" s="8" t="s">
        <v>0</v>
      </c>
      <c r="F57" s="10" t="s">
        <v>0</v>
      </c>
      <c r="G57" s="10" t="s">
        <v>0</v>
      </c>
      <c r="H57" s="11" t="s">
        <v>0</v>
      </c>
      <c r="I57" s="11" t="s">
        <v>0</v>
      </c>
      <c r="J57" s="11" t="s">
        <v>0</v>
      </c>
      <c r="K57" s="14" t="s">
        <v>0</v>
      </c>
      <c r="L57" s="8" t="s">
        <v>0</v>
      </c>
      <c r="M57" s="15" t="s">
        <v>0</v>
      </c>
      <c r="N57" s="1" t="s">
        <v>0</v>
      </c>
    </row>
    <row r="58" ht="15" customHeight="1" spans="1:14">
      <c r="A58" s="1" t="s">
        <v>0</v>
      </c>
      <c r="B58" s="7" t="s">
        <v>0</v>
      </c>
      <c r="C58" s="8" t="s">
        <v>107</v>
      </c>
      <c r="D58" s="9" t="s">
        <v>110</v>
      </c>
      <c r="E58" s="8" t="s">
        <v>86</v>
      </c>
      <c r="F58" s="10" t="s">
        <v>111</v>
      </c>
      <c r="G58" s="10" t="s">
        <v>0</v>
      </c>
      <c r="H58" s="11" t="s">
        <v>0</v>
      </c>
      <c r="I58" s="11" t="s">
        <v>0</v>
      </c>
      <c r="J58" s="11" t="s">
        <v>0</v>
      </c>
      <c r="K58" s="14" t="s">
        <v>0</v>
      </c>
      <c r="L58" s="8" t="s">
        <v>0</v>
      </c>
      <c r="M58" s="15" t="s">
        <v>0</v>
      </c>
      <c r="N58" s="1" t="s">
        <v>0</v>
      </c>
    </row>
    <row r="59" ht="15" customHeight="1" spans="1:14">
      <c r="A59" s="1" t="s">
        <v>0</v>
      </c>
      <c r="B59" s="7" t="s">
        <v>495</v>
      </c>
      <c r="C59" s="8" t="s">
        <v>0</v>
      </c>
      <c r="D59" s="9" t="s">
        <v>496</v>
      </c>
      <c r="E59" s="8" t="s">
        <v>86</v>
      </c>
      <c r="F59" s="10" t="s">
        <v>497</v>
      </c>
      <c r="G59" s="10" t="s">
        <v>0</v>
      </c>
      <c r="H59" s="11" t="s">
        <v>0</v>
      </c>
      <c r="I59" s="11" t="s">
        <v>0</v>
      </c>
      <c r="J59" s="11" t="s">
        <v>0</v>
      </c>
      <c r="K59" s="14" t="s">
        <v>0</v>
      </c>
      <c r="L59" s="8" t="s">
        <v>0</v>
      </c>
      <c r="M59" s="15" t="s">
        <v>0</v>
      </c>
      <c r="N59" s="1" t="s">
        <v>0</v>
      </c>
    </row>
    <row r="60" ht="15" customHeight="1" spans="1:14">
      <c r="A60" s="1" t="s">
        <v>0</v>
      </c>
      <c r="B60" s="7" t="s">
        <v>498</v>
      </c>
      <c r="C60" s="8" t="s">
        <v>0</v>
      </c>
      <c r="D60" s="9" t="s">
        <v>499</v>
      </c>
      <c r="E60" s="8" t="s">
        <v>86</v>
      </c>
      <c r="F60" s="10" t="s">
        <v>120</v>
      </c>
      <c r="G60" s="10" t="s">
        <v>0</v>
      </c>
      <c r="H60" s="11" t="s">
        <v>0</v>
      </c>
      <c r="I60" s="11" t="s">
        <v>0</v>
      </c>
      <c r="J60" s="11" t="s">
        <v>0</v>
      </c>
      <c r="K60" s="14" t="s">
        <v>0</v>
      </c>
      <c r="L60" s="8" t="s">
        <v>0</v>
      </c>
      <c r="M60" s="15" t="s">
        <v>0</v>
      </c>
      <c r="N60" s="1" t="s">
        <v>0</v>
      </c>
    </row>
    <row r="61" ht="15" customHeight="1" spans="1:14">
      <c r="A61" s="1" t="s">
        <v>0</v>
      </c>
      <c r="B61" s="7" t="s">
        <v>0</v>
      </c>
      <c r="C61" s="8" t="s">
        <v>116</v>
      </c>
      <c r="D61" s="9" t="s">
        <v>117</v>
      </c>
      <c r="E61" s="8" t="s">
        <v>0</v>
      </c>
      <c r="F61" s="10" t="s">
        <v>0</v>
      </c>
      <c r="G61" s="10" t="s">
        <v>0</v>
      </c>
      <c r="H61" s="11" t="s">
        <v>0</v>
      </c>
      <c r="I61" s="11" t="s">
        <v>0</v>
      </c>
      <c r="J61" s="11" t="s">
        <v>0</v>
      </c>
      <c r="K61" s="14" t="s">
        <v>0</v>
      </c>
      <c r="L61" s="8" t="s">
        <v>0</v>
      </c>
      <c r="M61" s="15" t="s">
        <v>0</v>
      </c>
      <c r="N61" s="1" t="s">
        <v>0</v>
      </c>
    </row>
    <row r="62" ht="15" customHeight="1" spans="1:14">
      <c r="A62" s="1" t="s">
        <v>0</v>
      </c>
      <c r="B62" s="7" t="s">
        <v>0</v>
      </c>
      <c r="C62" s="8" t="s">
        <v>118</v>
      </c>
      <c r="D62" s="9" t="s">
        <v>119</v>
      </c>
      <c r="E62" s="8" t="s">
        <v>86</v>
      </c>
      <c r="F62" s="10" t="s">
        <v>120</v>
      </c>
      <c r="G62" s="10" t="s">
        <v>0</v>
      </c>
      <c r="H62" s="11" t="s">
        <v>0</v>
      </c>
      <c r="I62" s="11" t="s">
        <v>0</v>
      </c>
      <c r="J62" s="11" t="s">
        <v>0</v>
      </c>
      <c r="K62" s="14" t="s">
        <v>0</v>
      </c>
      <c r="L62" s="8" t="s">
        <v>0</v>
      </c>
      <c r="M62" s="15" t="s">
        <v>0</v>
      </c>
      <c r="N62" s="1" t="s">
        <v>0</v>
      </c>
    </row>
    <row r="63" ht="15" customHeight="1" spans="1:14">
      <c r="A63" s="1" t="s">
        <v>0</v>
      </c>
      <c r="B63" s="7" t="s">
        <v>500</v>
      </c>
      <c r="C63" s="8" t="s">
        <v>0</v>
      </c>
      <c r="D63" s="9" t="s">
        <v>501</v>
      </c>
      <c r="E63" s="8" t="s">
        <v>86</v>
      </c>
      <c r="F63" s="10" t="s">
        <v>126</v>
      </c>
      <c r="G63" s="10" t="s">
        <v>0</v>
      </c>
      <c r="H63" s="11" t="s">
        <v>0</v>
      </c>
      <c r="I63" s="11" t="s">
        <v>0</v>
      </c>
      <c r="J63" s="11" t="s">
        <v>0</v>
      </c>
      <c r="K63" s="14" t="s">
        <v>0</v>
      </c>
      <c r="L63" s="8" t="s">
        <v>0</v>
      </c>
      <c r="M63" s="15" t="s">
        <v>0</v>
      </c>
      <c r="N63" s="1" t="s">
        <v>0</v>
      </c>
    </row>
    <row r="64" ht="15" customHeight="1" spans="1:14">
      <c r="A64" s="1" t="s">
        <v>0</v>
      </c>
      <c r="B64" s="7" t="s">
        <v>0</v>
      </c>
      <c r="C64" s="8" t="s">
        <v>116</v>
      </c>
      <c r="D64" s="9" t="s">
        <v>117</v>
      </c>
      <c r="E64" s="8" t="s">
        <v>0</v>
      </c>
      <c r="F64" s="10" t="s">
        <v>0</v>
      </c>
      <c r="G64" s="10" t="s">
        <v>0</v>
      </c>
      <c r="H64" s="11" t="s">
        <v>0</v>
      </c>
      <c r="I64" s="11" t="s">
        <v>0</v>
      </c>
      <c r="J64" s="11" t="s">
        <v>0</v>
      </c>
      <c r="K64" s="14" t="s">
        <v>0</v>
      </c>
      <c r="L64" s="8" t="s">
        <v>0</v>
      </c>
      <c r="M64" s="15" t="s">
        <v>0</v>
      </c>
      <c r="N64" s="1" t="s">
        <v>0</v>
      </c>
    </row>
    <row r="65" ht="15" customHeight="1" spans="1:14">
      <c r="A65" s="1" t="s">
        <v>0</v>
      </c>
      <c r="B65" s="7" t="s">
        <v>0</v>
      </c>
      <c r="C65" s="8" t="s">
        <v>124</v>
      </c>
      <c r="D65" s="9" t="s">
        <v>125</v>
      </c>
      <c r="E65" s="8" t="s">
        <v>86</v>
      </c>
      <c r="F65" s="10" t="s">
        <v>126</v>
      </c>
      <c r="G65" s="10" t="s">
        <v>0</v>
      </c>
      <c r="H65" s="11" t="s">
        <v>0</v>
      </c>
      <c r="I65" s="11" t="s">
        <v>0</v>
      </c>
      <c r="J65" s="11" t="s">
        <v>0</v>
      </c>
      <c r="K65" s="14" t="s">
        <v>0</v>
      </c>
      <c r="L65" s="8" t="s">
        <v>0</v>
      </c>
      <c r="M65" s="15" t="s">
        <v>0</v>
      </c>
      <c r="N65" s="1" t="s">
        <v>0</v>
      </c>
    </row>
    <row r="66" ht="15" customHeight="1" spans="1:14">
      <c r="A66" s="1" t="s">
        <v>0</v>
      </c>
      <c r="B66" s="7" t="s">
        <v>502</v>
      </c>
      <c r="C66" s="8" t="s">
        <v>0</v>
      </c>
      <c r="D66" s="9" t="s">
        <v>503</v>
      </c>
      <c r="E66" s="8" t="s">
        <v>86</v>
      </c>
      <c r="F66" s="10" t="s">
        <v>123</v>
      </c>
      <c r="G66" s="10" t="s">
        <v>0</v>
      </c>
      <c r="H66" s="11" t="s">
        <v>0</v>
      </c>
      <c r="I66" s="11" t="s">
        <v>0</v>
      </c>
      <c r="J66" s="11" t="s">
        <v>0</v>
      </c>
      <c r="K66" s="14" t="s">
        <v>0</v>
      </c>
      <c r="L66" s="8" t="s">
        <v>0</v>
      </c>
      <c r="M66" s="15" t="s">
        <v>0</v>
      </c>
      <c r="N66" s="1" t="s">
        <v>0</v>
      </c>
    </row>
    <row r="67" ht="15" customHeight="1" spans="1:14">
      <c r="A67" s="1" t="s">
        <v>0</v>
      </c>
      <c r="B67" s="7" t="s">
        <v>0</v>
      </c>
      <c r="C67" s="8" t="s">
        <v>116</v>
      </c>
      <c r="D67" s="9" t="s">
        <v>117</v>
      </c>
      <c r="E67" s="8" t="s">
        <v>0</v>
      </c>
      <c r="F67" s="10" t="s">
        <v>0</v>
      </c>
      <c r="G67" s="10" t="s">
        <v>0</v>
      </c>
      <c r="H67" s="11" t="s">
        <v>0</v>
      </c>
      <c r="I67" s="11" t="s">
        <v>0</v>
      </c>
      <c r="J67" s="11" t="s">
        <v>0</v>
      </c>
      <c r="K67" s="14" t="s">
        <v>0</v>
      </c>
      <c r="L67" s="8" t="s">
        <v>0</v>
      </c>
      <c r="M67" s="15" t="s">
        <v>0</v>
      </c>
      <c r="N67" s="1" t="s">
        <v>0</v>
      </c>
    </row>
    <row r="68" ht="15" customHeight="1" spans="1:14">
      <c r="A68" s="1" t="s">
        <v>0</v>
      </c>
      <c r="B68" s="7" t="s">
        <v>0</v>
      </c>
      <c r="C68" s="8" t="s">
        <v>121</v>
      </c>
      <c r="D68" s="9" t="s">
        <v>122</v>
      </c>
      <c r="E68" s="8" t="s">
        <v>86</v>
      </c>
      <c r="F68" s="10" t="s">
        <v>123</v>
      </c>
      <c r="G68" s="10" t="s">
        <v>0</v>
      </c>
      <c r="H68" s="11" t="s">
        <v>0</v>
      </c>
      <c r="I68" s="11" t="s">
        <v>0</v>
      </c>
      <c r="J68" s="11" t="s">
        <v>0</v>
      </c>
      <c r="K68" s="14" t="s">
        <v>0</v>
      </c>
      <c r="L68" s="8" t="s">
        <v>0</v>
      </c>
      <c r="M68" s="15" t="s">
        <v>0</v>
      </c>
      <c r="N68" s="1" t="s">
        <v>0</v>
      </c>
    </row>
    <row r="69" ht="15" customHeight="1" spans="1:14">
      <c r="A69" s="1" t="s">
        <v>0</v>
      </c>
      <c r="B69" s="7" t="s">
        <v>504</v>
      </c>
      <c r="C69" s="8" t="s">
        <v>0</v>
      </c>
      <c r="D69" s="9" t="s">
        <v>128</v>
      </c>
      <c r="E69" s="8" t="s">
        <v>86</v>
      </c>
      <c r="F69" s="10" t="s">
        <v>505</v>
      </c>
      <c r="G69" s="10" t="s">
        <v>0</v>
      </c>
      <c r="H69" s="11" t="s">
        <v>0</v>
      </c>
      <c r="I69" s="11" t="s">
        <v>0</v>
      </c>
      <c r="J69" s="11" t="s">
        <v>0</v>
      </c>
      <c r="K69" s="14" t="s">
        <v>0</v>
      </c>
      <c r="L69" s="8" t="s">
        <v>0</v>
      </c>
      <c r="M69" s="15" t="s">
        <v>0</v>
      </c>
      <c r="N69" s="1" t="s">
        <v>0</v>
      </c>
    </row>
    <row r="70" ht="15" customHeight="1" spans="1:14">
      <c r="A70" s="1" t="s">
        <v>0</v>
      </c>
      <c r="B70" s="7" t="s">
        <v>506</v>
      </c>
      <c r="C70" s="8" t="s">
        <v>0</v>
      </c>
      <c r="D70" s="9" t="s">
        <v>507</v>
      </c>
      <c r="E70" s="8" t="s">
        <v>86</v>
      </c>
      <c r="F70" s="10" t="s">
        <v>508</v>
      </c>
      <c r="G70" s="10" t="s">
        <v>0</v>
      </c>
      <c r="H70" s="11" t="s">
        <v>0</v>
      </c>
      <c r="I70" s="11" t="s">
        <v>0</v>
      </c>
      <c r="J70" s="11" t="s">
        <v>0</v>
      </c>
      <c r="K70" s="14" t="s">
        <v>0</v>
      </c>
      <c r="L70" s="8" t="s">
        <v>0</v>
      </c>
      <c r="M70" s="15" t="s">
        <v>0</v>
      </c>
      <c r="N70" s="1" t="s">
        <v>0</v>
      </c>
    </row>
    <row r="71" ht="15" customHeight="1" spans="1:14">
      <c r="A71" s="1" t="s">
        <v>0</v>
      </c>
      <c r="B71" s="7" t="s">
        <v>0</v>
      </c>
      <c r="C71" s="8" t="s">
        <v>116</v>
      </c>
      <c r="D71" s="9" t="s">
        <v>117</v>
      </c>
      <c r="E71" s="8" t="s">
        <v>0</v>
      </c>
      <c r="F71" s="10" t="s">
        <v>0</v>
      </c>
      <c r="G71" s="10" t="s">
        <v>0</v>
      </c>
      <c r="H71" s="11" t="s">
        <v>0</v>
      </c>
      <c r="I71" s="11" t="s">
        <v>0</v>
      </c>
      <c r="J71" s="11" t="s">
        <v>0</v>
      </c>
      <c r="K71" s="14" t="s">
        <v>0</v>
      </c>
      <c r="L71" s="8" t="s">
        <v>0</v>
      </c>
      <c r="M71" s="15" t="s">
        <v>0</v>
      </c>
      <c r="N71" s="1" t="s">
        <v>0</v>
      </c>
    </row>
    <row r="72" ht="15" customHeight="1" spans="1:14">
      <c r="A72" s="1" t="s">
        <v>0</v>
      </c>
      <c r="B72" s="7" t="s">
        <v>0</v>
      </c>
      <c r="C72" s="8" t="s">
        <v>127</v>
      </c>
      <c r="D72" s="9" t="s">
        <v>128</v>
      </c>
      <c r="E72" s="8" t="s">
        <v>0</v>
      </c>
      <c r="F72" s="10" t="s">
        <v>0</v>
      </c>
      <c r="G72" s="10" t="s">
        <v>0</v>
      </c>
      <c r="H72" s="11" t="s">
        <v>0</v>
      </c>
      <c r="I72" s="11" t="s">
        <v>0</v>
      </c>
      <c r="J72" s="11" t="s">
        <v>0</v>
      </c>
      <c r="K72" s="14" t="s">
        <v>0</v>
      </c>
      <c r="L72" s="8" t="s">
        <v>0</v>
      </c>
      <c r="M72" s="15" t="s">
        <v>0</v>
      </c>
      <c r="N72" s="1" t="s">
        <v>0</v>
      </c>
    </row>
    <row r="73" ht="15" customHeight="1" spans="1:14">
      <c r="A73" s="1" t="s">
        <v>0</v>
      </c>
      <c r="B73" s="7" t="s">
        <v>0</v>
      </c>
      <c r="C73" s="8" t="s">
        <v>129</v>
      </c>
      <c r="D73" s="9" t="s">
        <v>130</v>
      </c>
      <c r="E73" s="8" t="s">
        <v>86</v>
      </c>
      <c r="F73" s="10" t="s">
        <v>131</v>
      </c>
      <c r="G73" s="10" t="s">
        <v>0</v>
      </c>
      <c r="H73" s="11" t="s">
        <v>0</v>
      </c>
      <c r="I73" s="11" t="s">
        <v>0</v>
      </c>
      <c r="J73" s="11" t="s">
        <v>0</v>
      </c>
      <c r="K73" s="14" t="s">
        <v>0</v>
      </c>
      <c r="L73" s="8" t="s">
        <v>0</v>
      </c>
      <c r="M73" s="15" t="s">
        <v>0</v>
      </c>
      <c r="N73" s="1" t="s">
        <v>0</v>
      </c>
    </row>
    <row r="74" ht="15" customHeight="1" spans="1:14">
      <c r="A74" s="1" t="s">
        <v>0</v>
      </c>
      <c r="B74" s="7" t="s">
        <v>0</v>
      </c>
      <c r="C74" s="8" t="s">
        <v>132</v>
      </c>
      <c r="D74" s="9" t="s">
        <v>133</v>
      </c>
      <c r="E74" s="8" t="s">
        <v>86</v>
      </c>
      <c r="F74" s="10" t="s">
        <v>134</v>
      </c>
      <c r="G74" s="10" t="s">
        <v>0</v>
      </c>
      <c r="H74" s="11" t="s">
        <v>0</v>
      </c>
      <c r="I74" s="11" t="s">
        <v>0</v>
      </c>
      <c r="J74" s="11" t="s">
        <v>0</v>
      </c>
      <c r="K74" s="14" t="s">
        <v>0</v>
      </c>
      <c r="L74" s="8" t="s">
        <v>0</v>
      </c>
      <c r="M74" s="15" t="s">
        <v>0</v>
      </c>
      <c r="N74" s="1" t="s">
        <v>0</v>
      </c>
    </row>
    <row r="75" ht="15" customHeight="1" spans="1:14">
      <c r="A75" s="1" t="s">
        <v>0</v>
      </c>
      <c r="B75" s="7" t="s">
        <v>0</v>
      </c>
      <c r="C75" s="8" t="s">
        <v>138</v>
      </c>
      <c r="D75" s="9" t="s">
        <v>139</v>
      </c>
      <c r="E75" s="8" t="s">
        <v>86</v>
      </c>
      <c r="F75" s="10" t="s">
        <v>140</v>
      </c>
      <c r="G75" s="10" t="s">
        <v>0</v>
      </c>
      <c r="H75" s="11" t="s">
        <v>0</v>
      </c>
      <c r="I75" s="11" t="s">
        <v>0</v>
      </c>
      <c r="J75" s="11" t="s">
        <v>0</v>
      </c>
      <c r="K75" s="14" t="s">
        <v>0</v>
      </c>
      <c r="L75" s="8" t="s">
        <v>0</v>
      </c>
      <c r="M75" s="15" t="s">
        <v>0</v>
      </c>
      <c r="N75" s="1" t="s">
        <v>0</v>
      </c>
    </row>
    <row r="76" ht="15" customHeight="1" spans="1:14">
      <c r="A76" s="1" t="s">
        <v>0</v>
      </c>
      <c r="B76" s="7" t="s">
        <v>509</v>
      </c>
      <c r="C76" s="8" t="s">
        <v>0</v>
      </c>
      <c r="D76" s="9" t="s">
        <v>510</v>
      </c>
      <c r="E76" s="8" t="s">
        <v>86</v>
      </c>
      <c r="F76" s="10" t="s">
        <v>511</v>
      </c>
      <c r="G76" s="10" t="s">
        <v>0</v>
      </c>
      <c r="H76" s="11" t="s">
        <v>0</v>
      </c>
      <c r="I76" s="11" t="s">
        <v>0</v>
      </c>
      <c r="J76" s="11" t="s">
        <v>0</v>
      </c>
      <c r="K76" s="14" t="s">
        <v>0</v>
      </c>
      <c r="L76" s="8" t="s">
        <v>0</v>
      </c>
      <c r="M76" s="15" t="s">
        <v>0</v>
      </c>
      <c r="N76" s="1" t="s">
        <v>0</v>
      </c>
    </row>
    <row r="77" ht="15" customHeight="1" spans="1:14">
      <c r="A77" s="1" t="s">
        <v>0</v>
      </c>
      <c r="B77" s="7" t="s">
        <v>0</v>
      </c>
      <c r="C77" s="8" t="s">
        <v>116</v>
      </c>
      <c r="D77" s="9" t="s">
        <v>117</v>
      </c>
      <c r="E77" s="8" t="s">
        <v>0</v>
      </c>
      <c r="F77" s="10" t="s">
        <v>0</v>
      </c>
      <c r="G77" s="10" t="s">
        <v>0</v>
      </c>
      <c r="H77" s="11" t="s">
        <v>0</v>
      </c>
      <c r="I77" s="11" t="s">
        <v>0</v>
      </c>
      <c r="J77" s="11" t="s">
        <v>0</v>
      </c>
      <c r="K77" s="14" t="s">
        <v>0</v>
      </c>
      <c r="L77" s="8" t="s">
        <v>0</v>
      </c>
      <c r="M77" s="15" t="s">
        <v>0</v>
      </c>
      <c r="N77" s="1" t="s">
        <v>0</v>
      </c>
    </row>
    <row r="78" ht="15" customHeight="1" spans="1:14">
      <c r="A78" s="1" t="s">
        <v>0</v>
      </c>
      <c r="B78" s="7" t="s">
        <v>0</v>
      </c>
      <c r="C78" s="8" t="s">
        <v>127</v>
      </c>
      <c r="D78" s="9" t="s">
        <v>128</v>
      </c>
      <c r="E78" s="8" t="s">
        <v>0</v>
      </c>
      <c r="F78" s="10" t="s">
        <v>0</v>
      </c>
      <c r="G78" s="10" t="s">
        <v>0</v>
      </c>
      <c r="H78" s="11" t="s">
        <v>0</v>
      </c>
      <c r="I78" s="11" t="s">
        <v>0</v>
      </c>
      <c r="J78" s="11" t="s">
        <v>0</v>
      </c>
      <c r="K78" s="14" t="s">
        <v>0</v>
      </c>
      <c r="L78" s="8" t="s">
        <v>0</v>
      </c>
      <c r="M78" s="15" t="s">
        <v>0</v>
      </c>
      <c r="N78" s="1" t="s">
        <v>0</v>
      </c>
    </row>
    <row r="79" ht="15" customHeight="1" spans="1:14">
      <c r="A79" s="1" t="s">
        <v>0</v>
      </c>
      <c r="B79" s="7" t="s">
        <v>0</v>
      </c>
      <c r="C79" s="8" t="s">
        <v>141</v>
      </c>
      <c r="D79" s="9" t="s">
        <v>142</v>
      </c>
      <c r="E79" s="8" t="s">
        <v>86</v>
      </c>
      <c r="F79" s="10" t="s">
        <v>143</v>
      </c>
      <c r="G79" s="10" t="s">
        <v>0</v>
      </c>
      <c r="H79" s="11" t="s">
        <v>0</v>
      </c>
      <c r="I79" s="11" t="s">
        <v>0</v>
      </c>
      <c r="J79" s="11" t="s">
        <v>0</v>
      </c>
      <c r="K79" s="14" t="s">
        <v>0</v>
      </c>
      <c r="L79" s="8" t="s">
        <v>0</v>
      </c>
      <c r="M79" s="15" t="s">
        <v>0</v>
      </c>
      <c r="N79" s="1" t="s">
        <v>0</v>
      </c>
    </row>
    <row r="80" ht="18" customHeight="1" spans="1:14">
      <c r="A80" s="1" t="s">
        <v>0</v>
      </c>
      <c r="B80" s="7" t="s">
        <v>0</v>
      </c>
      <c r="C80" s="8" t="s">
        <v>135</v>
      </c>
      <c r="D80" s="9" t="s">
        <v>136</v>
      </c>
      <c r="E80" s="8" t="s">
        <v>86</v>
      </c>
      <c r="F80" s="10" t="s">
        <v>137</v>
      </c>
      <c r="G80" s="10" t="s">
        <v>0</v>
      </c>
      <c r="H80" s="11" t="s">
        <v>0</v>
      </c>
      <c r="I80" s="11" t="s">
        <v>0</v>
      </c>
      <c r="J80" s="11" t="s">
        <v>0</v>
      </c>
      <c r="K80" s="14" t="s">
        <v>0</v>
      </c>
      <c r="L80" s="8" t="s">
        <v>0</v>
      </c>
      <c r="M80" s="15" t="s">
        <v>0</v>
      </c>
      <c r="N80" s="1" t="s">
        <v>0</v>
      </c>
    </row>
    <row r="81" ht="15" customHeight="1" spans="1:14">
      <c r="A81" s="1" t="s">
        <v>0</v>
      </c>
      <c r="B81" s="7" t="s">
        <v>512</v>
      </c>
      <c r="C81" s="8" t="s">
        <v>0</v>
      </c>
      <c r="D81" s="9" t="s">
        <v>513</v>
      </c>
      <c r="E81" s="8" t="s">
        <v>455</v>
      </c>
      <c r="F81" s="10" t="s">
        <v>445</v>
      </c>
      <c r="G81" s="10" t="s">
        <v>0</v>
      </c>
      <c r="H81" s="11" t="s">
        <v>0</v>
      </c>
      <c r="I81" s="11" t="s">
        <v>0</v>
      </c>
      <c r="J81" s="11" t="s">
        <v>0</v>
      </c>
      <c r="K81" s="14" t="s">
        <v>0</v>
      </c>
      <c r="L81" s="8" t="s">
        <v>0</v>
      </c>
      <c r="M81" s="15" t="s">
        <v>0</v>
      </c>
      <c r="N81" s="1" t="s">
        <v>0</v>
      </c>
    </row>
    <row r="82" ht="15" customHeight="1" spans="1:14">
      <c r="A82" s="1" t="s">
        <v>0</v>
      </c>
      <c r="B82" s="7" t="s">
        <v>514</v>
      </c>
      <c r="C82" s="8" t="s">
        <v>0</v>
      </c>
      <c r="D82" s="9" t="s">
        <v>515</v>
      </c>
      <c r="E82" s="8" t="s">
        <v>455</v>
      </c>
      <c r="F82" s="10" t="s">
        <v>445</v>
      </c>
      <c r="G82" s="10" t="s">
        <v>0</v>
      </c>
      <c r="H82" s="11" t="s">
        <v>0</v>
      </c>
      <c r="I82" s="11" t="s">
        <v>0</v>
      </c>
      <c r="J82" s="11" t="s">
        <v>0</v>
      </c>
      <c r="K82" s="14" t="s">
        <v>0</v>
      </c>
      <c r="L82" s="8" t="s">
        <v>0</v>
      </c>
      <c r="M82" s="15" t="s">
        <v>0</v>
      </c>
      <c r="N82" s="1" t="s">
        <v>0</v>
      </c>
    </row>
    <row r="83" ht="15" customHeight="1" spans="1:14">
      <c r="A83" s="1" t="s">
        <v>0</v>
      </c>
      <c r="B83" s="7" t="s">
        <v>516</v>
      </c>
      <c r="C83" s="8" t="s">
        <v>0</v>
      </c>
      <c r="D83" s="9" t="s">
        <v>517</v>
      </c>
      <c r="E83" s="8" t="s">
        <v>458</v>
      </c>
      <c r="F83" s="10" t="s">
        <v>518</v>
      </c>
      <c r="G83" s="10" t="s">
        <v>519</v>
      </c>
      <c r="H83" s="11" t="s">
        <v>0</v>
      </c>
      <c r="I83" s="11" t="s">
        <v>0</v>
      </c>
      <c r="J83" s="11" t="s">
        <v>0</v>
      </c>
      <c r="K83" s="14" t="s">
        <v>0</v>
      </c>
      <c r="L83" s="8" t="s">
        <v>0</v>
      </c>
      <c r="M83" s="15" t="s">
        <v>0</v>
      </c>
      <c r="N83" s="1" t="s">
        <v>0</v>
      </c>
    </row>
    <row r="84" ht="15" customHeight="1" spans="1:14">
      <c r="A84" s="1" t="s">
        <v>0</v>
      </c>
      <c r="B84" s="7" t="s">
        <v>520</v>
      </c>
      <c r="C84" s="8" t="s">
        <v>0</v>
      </c>
      <c r="D84" s="9" t="s">
        <v>521</v>
      </c>
      <c r="E84" s="8" t="s">
        <v>86</v>
      </c>
      <c r="F84" s="10" t="s">
        <v>518</v>
      </c>
      <c r="G84" s="10" t="s">
        <v>0</v>
      </c>
      <c r="H84" s="11" t="s">
        <v>0</v>
      </c>
      <c r="I84" s="11" t="s">
        <v>0</v>
      </c>
      <c r="J84" s="11" t="s">
        <v>0</v>
      </c>
      <c r="K84" s="14" t="s">
        <v>0</v>
      </c>
      <c r="L84" s="8" t="s">
        <v>0</v>
      </c>
      <c r="M84" s="15" t="s">
        <v>0</v>
      </c>
      <c r="N84" s="1" t="s">
        <v>0</v>
      </c>
    </row>
    <row r="85" ht="15" customHeight="1" spans="1:14">
      <c r="A85" s="1" t="s">
        <v>0</v>
      </c>
      <c r="B85" s="7" t="s">
        <v>0</v>
      </c>
      <c r="C85" s="8" t="s">
        <v>98</v>
      </c>
      <c r="D85" s="9" t="s">
        <v>99</v>
      </c>
      <c r="E85" s="8" t="s">
        <v>0</v>
      </c>
      <c r="F85" s="10" t="s">
        <v>0</v>
      </c>
      <c r="G85" s="10" t="s">
        <v>0</v>
      </c>
      <c r="H85" s="11" t="s">
        <v>0</v>
      </c>
      <c r="I85" s="11" t="s">
        <v>0</v>
      </c>
      <c r="J85" s="11" t="s">
        <v>0</v>
      </c>
      <c r="K85" s="14" t="s">
        <v>0</v>
      </c>
      <c r="L85" s="8" t="s">
        <v>0</v>
      </c>
      <c r="M85" s="15" t="s">
        <v>0</v>
      </c>
      <c r="N85" s="1" t="s">
        <v>0</v>
      </c>
    </row>
    <row r="86" ht="18" customHeight="1" spans="1:14">
      <c r="A86" s="1" t="s">
        <v>0</v>
      </c>
      <c r="B86" s="7" t="s">
        <v>0</v>
      </c>
      <c r="C86" s="8" t="s">
        <v>112</v>
      </c>
      <c r="D86" s="9" t="s">
        <v>113</v>
      </c>
      <c r="E86" s="8" t="s">
        <v>86</v>
      </c>
      <c r="F86" s="10" t="s">
        <v>518</v>
      </c>
      <c r="G86" s="10" t="s">
        <v>0</v>
      </c>
      <c r="H86" s="11" t="s">
        <v>0</v>
      </c>
      <c r="I86" s="11" t="s">
        <v>0</v>
      </c>
      <c r="J86" s="11" t="s">
        <v>0</v>
      </c>
      <c r="K86" s="14" t="s">
        <v>0</v>
      </c>
      <c r="L86" s="8" t="s">
        <v>0</v>
      </c>
      <c r="M86" s="15" t="s">
        <v>0</v>
      </c>
      <c r="N86" s="1" t="s">
        <v>0</v>
      </c>
    </row>
    <row r="87" ht="15" customHeight="1" spans="1:14">
      <c r="A87" s="1" t="s">
        <v>0</v>
      </c>
      <c r="B87" s="7" t="s">
        <v>0</v>
      </c>
      <c r="C87" s="8" t="s">
        <v>116</v>
      </c>
      <c r="D87" s="9" t="s">
        <v>117</v>
      </c>
      <c r="E87" s="8" t="s">
        <v>0</v>
      </c>
      <c r="F87" s="10" t="s">
        <v>0</v>
      </c>
      <c r="G87" s="10" t="s">
        <v>0</v>
      </c>
      <c r="H87" s="11" t="s">
        <v>0</v>
      </c>
      <c r="I87" s="11" t="s">
        <v>0</v>
      </c>
      <c r="J87" s="11" t="s">
        <v>0</v>
      </c>
      <c r="K87" s="14" t="s">
        <v>0</v>
      </c>
      <c r="L87" s="8" t="s">
        <v>0</v>
      </c>
      <c r="M87" s="15" t="s">
        <v>0</v>
      </c>
      <c r="N87" s="1" t="s">
        <v>0</v>
      </c>
    </row>
    <row r="88" ht="15" customHeight="1" spans="1:14">
      <c r="A88" s="1" t="s">
        <v>0</v>
      </c>
      <c r="B88" s="7" t="s">
        <v>0</v>
      </c>
      <c r="C88" s="8" t="s">
        <v>144</v>
      </c>
      <c r="D88" s="9" t="s">
        <v>145</v>
      </c>
      <c r="E88" s="8" t="s">
        <v>86</v>
      </c>
      <c r="F88" s="10" t="s">
        <v>146</v>
      </c>
      <c r="G88" s="10" t="s">
        <v>0</v>
      </c>
      <c r="H88" s="11" t="s">
        <v>0</v>
      </c>
      <c r="I88" s="11" t="s">
        <v>0</v>
      </c>
      <c r="J88" s="11" t="s">
        <v>0</v>
      </c>
      <c r="K88" s="14" t="s">
        <v>0</v>
      </c>
      <c r="L88" s="8" t="s">
        <v>0</v>
      </c>
      <c r="M88" s="15" t="s">
        <v>0</v>
      </c>
      <c r="N88" s="1" t="s">
        <v>0</v>
      </c>
    </row>
    <row r="89" ht="15" customHeight="1" spans="1:14">
      <c r="A89" s="1" t="s">
        <v>0</v>
      </c>
      <c r="B89" s="7" t="s">
        <v>0</v>
      </c>
      <c r="C89" s="8" t="s">
        <v>147</v>
      </c>
      <c r="D89" s="9" t="s">
        <v>148</v>
      </c>
      <c r="E89" s="8" t="s">
        <v>86</v>
      </c>
      <c r="F89" s="10" t="s">
        <v>149</v>
      </c>
      <c r="G89" s="10" t="s">
        <v>0</v>
      </c>
      <c r="H89" s="11" t="s">
        <v>0</v>
      </c>
      <c r="I89" s="11" t="s">
        <v>0</v>
      </c>
      <c r="J89" s="11" t="s">
        <v>0</v>
      </c>
      <c r="K89" s="14" t="s">
        <v>0</v>
      </c>
      <c r="L89" s="8" t="s">
        <v>0</v>
      </c>
      <c r="M89" s="15" t="s">
        <v>0</v>
      </c>
      <c r="N89" s="1" t="s">
        <v>0</v>
      </c>
    </row>
    <row r="90" ht="15" customHeight="1" spans="1:14">
      <c r="A90" s="1" t="s">
        <v>0</v>
      </c>
      <c r="B90" s="7" t="s">
        <v>522</v>
      </c>
      <c r="C90" s="8" t="s">
        <v>0</v>
      </c>
      <c r="D90" s="9" t="s">
        <v>523</v>
      </c>
      <c r="E90" s="8" t="s">
        <v>455</v>
      </c>
      <c r="F90" s="10" t="s">
        <v>445</v>
      </c>
      <c r="G90" s="10" t="s">
        <v>0</v>
      </c>
      <c r="H90" s="11" t="s">
        <v>0</v>
      </c>
      <c r="I90" s="11" t="s">
        <v>0</v>
      </c>
      <c r="J90" s="11" t="s">
        <v>0</v>
      </c>
      <c r="K90" s="14" t="s">
        <v>0</v>
      </c>
      <c r="L90" s="8" t="s">
        <v>0</v>
      </c>
      <c r="M90" s="15" t="s">
        <v>0</v>
      </c>
      <c r="N90" s="1" t="s">
        <v>0</v>
      </c>
    </row>
    <row r="91" ht="15" customHeight="1" spans="1:14">
      <c r="A91" s="1" t="s">
        <v>0</v>
      </c>
      <c r="B91" s="7" t="s">
        <v>524</v>
      </c>
      <c r="C91" s="8" t="s">
        <v>0</v>
      </c>
      <c r="D91" s="9" t="s">
        <v>159</v>
      </c>
      <c r="E91" s="8" t="s">
        <v>525</v>
      </c>
      <c r="F91" s="10" t="s">
        <v>164</v>
      </c>
      <c r="G91" s="10" t="s">
        <v>526</v>
      </c>
      <c r="H91" s="11" t="s">
        <v>0</v>
      </c>
      <c r="I91" s="11" t="s">
        <v>0</v>
      </c>
      <c r="J91" s="11" t="s">
        <v>0</v>
      </c>
      <c r="K91" s="14" t="s">
        <v>0</v>
      </c>
      <c r="L91" s="8" t="s">
        <v>0</v>
      </c>
      <c r="M91" s="15" t="s">
        <v>0</v>
      </c>
      <c r="N91" s="1" t="s">
        <v>0</v>
      </c>
    </row>
    <row r="92" ht="15" customHeight="1" spans="1:14">
      <c r="A92" s="1" t="s">
        <v>0</v>
      </c>
      <c r="B92" s="7" t="s">
        <v>527</v>
      </c>
      <c r="C92" s="8" t="s">
        <v>0</v>
      </c>
      <c r="D92" s="9" t="s">
        <v>161</v>
      </c>
      <c r="E92" s="8" t="s">
        <v>525</v>
      </c>
      <c r="F92" s="10" t="s">
        <v>164</v>
      </c>
      <c r="G92" s="10" t="s">
        <v>526</v>
      </c>
      <c r="H92" s="11" t="s">
        <v>0</v>
      </c>
      <c r="I92" s="11" t="s">
        <v>0</v>
      </c>
      <c r="J92" s="11" t="s">
        <v>0</v>
      </c>
      <c r="K92" s="14" t="s">
        <v>0</v>
      </c>
      <c r="L92" s="8" t="s">
        <v>0</v>
      </c>
      <c r="M92" s="15" t="s">
        <v>0</v>
      </c>
      <c r="N92" s="1" t="s">
        <v>0</v>
      </c>
    </row>
    <row r="93" ht="15" customHeight="1" spans="1:14">
      <c r="A93" s="1" t="s">
        <v>0</v>
      </c>
      <c r="B93" s="7" t="s">
        <v>0</v>
      </c>
      <c r="C93" s="8" t="s">
        <v>158</v>
      </c>
      <c r="D93" s="9" t="s">
        <v>159</v>
      </c>
      <c r="E93" s="8" t="s">
        <v>0</v>
      </c>
      <c r="F93" s="10" t="s">
        <v>0</v>
      </c>
      <c r="G93" s="10" t="s">
        <v>0</v>
      </c>
      <c r="H93" s="11" t="s">
        <v>0</v>
      </c>
      <c r="I93" s="11" t="s">
        <v>0</v>
      </c>
      <c r="J93" s="11" t="s">
        <v>0</v>
      </c>
      <c r="K93" s="14" t="s">
        <v>0</v>
      </c>
      <c r="L93" s="8" t="s">
        <v>0</v>
      </c>
      <c r="M93" s="15" t="s">
        <v>0</v>
      </c>
      <c r="N93" s="1" t="s">
        <v>0</v>
      </c>
    </row>
    <row r="94" ht="15" customHeight="1" spans="1:14">
      <c r="A94" s="1" t="s">
        <v>0</v>
      </c>
      <c r="B94" s="7" t="s">
        <v>0</v>
      </c>
      <c r="C94" s="8" t="s">
        <v>160</v>
      </c>
      <c r="D94" s="9" t="s">
        <v>161</v>
      </c>
      <c r="E94" s="8" t="s">
        <v>0</v>
      </c>
      <c r="F94" s="10" t="s">
        <v>0</v>
      </c>
      <c r="G94" s="10" t="s">
        <v>0</v>
      </c>
      <c r="H94" s="11" t="s">
        <v>0</v>
      </c>
      <c r="I94" s="11" t="s">
        <v>0</v>
      </c>
      <c r="J94" s="11" t="s">
        <v>0</v>
      </c>
      <c r="K94" s="14" t="s">
        <v>0</v>
      </c>
      <c r="L94" s="8" t="s">
        <v>0</v>
      </c>
      <c r="M94" s="15" t="s">
        <v>0</v>
      </c>
      <c r="N94" s="1" t="s">
        <v>0</v>
      </c>
    </row>
    <row r="95" ht="2" customHeight="1" spans="1:14">
      <c r="A95" s="1" t="s">
        <v>0</v>
      </c>
      <c r="B95" s="7" t="s">
        <v>0</v>
      </c>
      <c r="C95" s="8" t="s">
        <v>0</v>
      </c>
      <c r="D95" s="9" t="s">
        <v>0</v>
      </c>
      <c r="E95" s="8" t="s">
        <v>0</v>
      </c>
      <c r="F95" s="10" t="s">
        <v>0</v>
      </c>
      <c r="G95" s="10" t="s">
        <v>0</v>
      </c>
      <c r="H95" s="11" t="s">
        <v>0</v>
      </c>
      <c r="I95" s="11" t="s">
        <v>0</v>
      </c>
      <c r="J95" s="11" t="s">
        <v>0</v>
      </c>
      <c r="K95" s="14" t="s">
        <v>0</v>
      </c>
      <c r="L95" s="8" t="s">
        <v>0</v>
      </c>
      <c r="M95" s="15" t="s">
        <v>0</v>
      </c>
      <c r="N95" s="1" t="s">
        <v>0</v>
      </c>
    </row>
    <row r="96" ht="15" customHeight="1" spans="1:14">
      <c r="A96" s="1" t="s">
        <v>0</v>
      </c>
      <c r="B96" s="12" t="s">
        <v>35</v>
      </c>
      <c r="C96" s="12" t="s">
        <v>0</v>
      </c>
      <c r="D96" s="12" t="s">
        <v>0</v>
      </c>
      <c r="E96" s="12" t="s">
        <v>0</v>
      </c>
      <c r="F96" s="12" t="s">
        <v>0</v>
      </c>
      <c r="G96" s="12" t="s">
        <v>36</v>
      </c>
      <c r="H96" s="12" t="s">
        <v>0</v>
      </c>
      <c r="I96" s="12" t="s">
        <v>0</v>
      </c>
      <c r="J96" s="12" t="s">
        <v>0</v>
      </c>
      <c r="K96" s="12" t="s">
        <v>0</v>
      </c>
      <c r="L96" s="12" t="s">
        <v>0</v>
      </c>
      <c r="M96" s="12" t="s">
        <v>0</v>
      </c>
      <c r="N96" s="1" t="s">
        <v>0</v>
      </c>
    </row>
    <row r="97" ht="12" customHeight="1" spans="1:14">
      <c r="A97" s="1" t="s">
        <v>0</v>
      </c>
      <c r="B97" s="1" t="s">
        <v>0</v>
      </c>
      <c r="C97" s="1" t="s">
        <v>0</v>
      </c>
      <c r="D97" s="1" t="s">
        <v>0</v>
      </c>
      <c r="E97" s="1" t="s">
        <v>0</v>
      </c>
      <c r="F97" s="1" t="s">
        <v>0</v>
      </c>
      <c r="G97" s="1" t="s">
        <v>0</v>
      </c>
      <c r="H97" s="1" t="s">
        <v>0</v>
      </c>
      <c r="I97" s="1" t="s">
        <v>0</v>
      </c>
      <c r="J97" s="1" t="s">
        <v>0</v>
      </c>
      <c r="K97" s="1" t="s">
        <v>0</v>
      </c>
      <c r="L97" s="1" t="s">
        <v>0</v>
      </c>
      <c r="M97" s="1" t="s">
        <v>0</v>
      </c>
      <c r="N97" s="1" t="s">
        <v>0</v>
      </c>
    </row>
    <row r="98" ht="42" customHeight="1" spans="1:14">
      <c r="A98" s="1" t="s">
        <v>0</v>
      </c>
      <c r="B98" s="1" t="s">
        <v>0</v>
      </c>
      <c r="C98" s="1" t="s">
        <v>0</v>
      </c>
      <c r="D98" s="1" t="s">
        <v>0</v>
      </c>
      <c r="E98" s="1" t="s">
        <v>0</v>
      </c>
      <c r="F98" s="1" t="s">
        <v>0</v>
      </c>
      <c r="G98" s="1" t="s">
        <v>0</v>
      </c>
      <c r="H98" s="1" t="s">
        <v>0</v>
      </c>
      <c r="I98" s="1" t="s">
        <v>0</v>
      </c>
      <c r="J98" s="1" t="s">
        <v>0</v>
      </c>
      <c r="K98" s="1" t="s">
        <v>0</v>
      </c>
      <c r="L98" s="1" t="s">
        <v>0</v>
      </c>
      <c r="M98" s="1" t="s">
        <v>0</v>
      </c>
      <c r="N98" s="1" t="s">
        <v>0</v>
      </c>
    </row>
    <row r="99" ht="28" customHeight="1" spans="1:14">
      <c r="A99" s="1" t="s">
        <v>0</v>
      </c>
      <c r="B99" s="2" t="s">
        <v>431</v>
      </c>
      <c r="C99" s="2" t="s">
        <v>0</v>
      </c>
      <c r="D99" s="2" t="s">
        <v>0</v>
      </c>
      <c r="E99" s="2" t="s">
        <v>0</v>
      </c>
      <c r="F99" s="2" t="s">
        <v>0</v>
      </c>
      <c r="G99" s="2" t="s">
        <v>0</v>
      </c>
      <c r="H99" s="2" t="s">
        <v>0</v>
      </c>
      <c r="I99" s="2" t="s">
        <v>0</v>
      </c>
      <c r="J99" s="2" t="s">
        <v>0</v>
      </c>
      <c r="K99" s="2" t="s">
        <v>0</v>
      </c>
      <c r="L99" s="2" t="s">
        <v>0</v>
      </c>
      <c r="M99" s="2" t="s">
        <v>0</v>
      </c>
      <c r="N99" s="1" t="s">
        <v>0</v>
      </c>
    </row>
    <row r="100" ht="15" customHeight="1" spans="1:14">
      <c r="A100" s="1" t="s">
        <v>0</v>
      </c>
      <c r="B100" s="3" t="s">
        <v>38</v>
      </c>
      <c r="C100" s="3" t="s">
        <v>0</v>
      </c>
      <c r="D100" s="3" t="s">
        <v>0</v>
      </c>
      <c r="E100" s="3" t="s">
        <v>0</v>
      </c>
      <c r="F100" s="3" t="s">
        <v>0</v>
      </c>
      <c r="G100" s="3" t="s">
        <v>0</v>
      </c>
      <c r="H100" s="3" t="s">
        <v>0</v>
      </c>
      <c r="I100" s="3" t="s">
        <v>0</v>
      </c>
      <c r="J100" s="1" t="s">
        <v>0</v>
      </c>
      <c r="K100" s="1" t="s">
        <v>0</v>
      </c>
      <c r="L100" s="1" t="s">
        <v>0</v>
      </c>
      <c r="M100" s="1" t="s">
        <v>0</v>
      </c>
      <c r="N100" s="1" t="s">
        <v>0</v>
      </c>
    </row>
    <row r="101" ht="15" customHeight="1" spans="1:14">
      <c r="A101" s="1" t="s">
        <v>0</v>
      </c>
      <c r="B101" s="1" t="s">
        <v>0</v>
      </c>
      <c r="C101" s="1" t="s">
        <v>0</v>
      </c>
      <c r="D101" s="1" t="s">
        <v>0</v>
      </c>
      <c r="E101" s="1" t="s">
        <v>0</v>
      </c>
      <c r="F101" s="1" t="s">
        <v>0</v>
      </c>
      <c r="G101" s="1" t="s">
        <v>0</v>
      </c>
      <c r="H101" s="4" t="s">
        <v>178</v>
      </c>
      <c r="I101" s="4" t="s">
        <v>0</v>
      </c>
      <c r="J101" s="4" t="s">
        <v>0</v>
      </c>
      <c r="K101" s="3" t="s">
        <v>432</v>
      </c>
      <c r="L101" s="4" t="s">
        <v>433</v>
      </c>
      <c r="M101" s="4" t="s">
        <v>0</v>
      </c>
      <c r="N101" s="1" t="s">
        <v>0</v>
      </c>
    </row>
    <row r="102" ht="41" customHeight="1" spans="1:14">
      <c r="A102" s="1" t="s">
        <v>0</v>
      </c>
      <c r="B102" s="5" t="s">
        <v>434</v>
      </c>
      <c r="C102" s="6" t="s">
        <v>6</v>
      </c>
      <c r="D102" s="6" t="s">
        <v>435</v>
      </c>
      <c r="E102" s="6" t="s">
        <v>436</v>
      </c>
      <c r="F102" s="6" t="s">
        <v>437</v>
      </c>
      <c r="G102" s="6" t="s">
        <v>438</v>
      </c>
      <c r="H102" s="6" t="s">
        <v>439</v>
      </c>
      <c r="I102" s="6" t="s">
        <v>440</v>
      </c>
      <c r="J102" s="6" t="s">
        <v>0</v>
      </c>
      <c r="K102" s="6" t="s">
        <v>45</v>
      </c>
      <c r="L102" s="6" t="s">
        <v>441</v>
      </c>
      <c r="M102" s="13" t="s">
        <v>442</v>
      </c>
      <c r="N102" s="1" t="s">
        <v>0</v>
      </c>
    </row>
    <row r="103" ht="15" customHeight="1" spans="1:14">
      <c r="A103" s="1" t="s">
        <v>0</v>
      </c>
      <c r="B103" s="7" t="s">
        <v>0</v>
      </c>
      <c r="C103" s="8" t="s">
        <v>162</v>
      </c>
      <c r="D103" s="9" t="s">
        <v>163</v>
      </c>
      <c r="E103" s="8" t="s">
        <v>86</v>
      </c>
      <c r="F103" s="10" t="s">
        <v>164</v>
      </c>
      <c r="G103" s="10" t="s">
        <v>0</v>
      </c>
      <c r="H103" s="11" t="s">
        <v>0</v>
      </c>
      <c r="I103" s="11" t="s">
        <v>0</v>
      </c>
      <c r="J103" s="11" t="s">
        <v>0</v>
      </c>
      <c r="K103" s="14" t="s">
        <v>0</v>
      </c>
      <c r="L103" s="8" t="s">
        <v>0</v>
      </c>
      <c r="M103" s="15" t="s">
        <v>0</v>
      </c>
      <c r="N103" s="1" t="s">
        <v>0</v>
      </c>
    </row>
    <row r="104" ht="15" customHeight="1" spans="1:14">
      <c r="A104" s="1" t="s">
        <v>0</v>
      </c>
      <c r="B104" s="7" t="s">
        <v>528</v>
      </c>
      <c r="C104" s="8" t="s">
        <v>0</v>
      </c>
      <c r="D104" s="9" t="s">
        <v>529</v>
      </c>
      <c r="E104" s="8" t="s">
        <v>455</v>
      </c>
      <c r="F104" s="10" t="s">
        <v>445</v>
      </c>
      <c r="G104" s="10" t="s">
        <v>0</v>
      </c>
      <c r="H104" s="11" t="s">
        <v>0</v>
      </c>
      <c r="I104" s="11" t="s">
        <v>0</v>
      </c>
      <c r="J104" s="11" t="s">
        <v>0</v>
      </c>
      <c r="K104" s="14" t="s">
        <v>0</v>
      </c>
      <c r="L104" s="8" t="s">
        <v>0</v>
      </c>
      <c r="M104" s="15" t="s">
        <v>0</v>
      </c>
      <c r="N104" s="1" t="s">
        <v>0</v>
      </c>
    </row>
    <row r="105" ht="18" customHeight="1" spans="1:14">
      <c r="A105" s="1" t="s">
        <v>0</v>
      </c>
      <c r="B105" s="7" t="s">
        <v>530</v>
      </c>
      <c r="C105" s="8" t="s">
        <v>0</v>
      </c>
      <c r="D105" s="9" t="s">
        <v>531</v>
      </c>
      <c r="E105" s="8" t="s">
        <v>532</v>
      </c>
      <c r="F105" s="10" t="s">
        <v>445</v>
      </c>
      <c r="G105" s="10" t="s">
        <v>0</v>
      </c>
      <c r="H105" s="11" t="s">
        <v>0</v>
      </c>
      <c r="I105" s="11" t="s">
        <v>0</v>
      </c>
      <c r="J105" s="11" t="s">
        <v>0</v>
      </c>
      <c r="K105" s="14" t="s">
        <v>0</v>
      </c>
      <c r="L105" s="8" t="s">
        <v>0</v>
      </c>
      <c r="M105" s="15" t="s">
        <v>0</v>
      </c>
      <c r="N105" s="1" t="s">
        <v>0</v>
      </c>
    </row>
    <row r="106" ht="15" customHeight="1" spans="1:14">
      <c r="A106" s="1" t="s">
        <v>0</v>
      </c>
      <c r="B106" s="7" t="s">
        <v>0</v>
      </c>
      <c r="C106" s="8" t="s">
        <v>165</v>
      </c>
      <c r="D106" s="9" t="s">
        <v>166</v>
      </c>
      <c r="E106" s="8" t="s">
        <v>167</v>
      </c>
      <c r="F106" s="10" t="s">
        <v>168</v>
      </c>
      <c r="G106" s="10" t="s">
        <v>0</v>
      </c>
      <c r="H106" s="11" t="s">
        <v>0</v>
      </c>
      <c r="I106" s="11" t="s">
        <v>0</v>
      </c>
      <c r="J106" s="11" t="s">
        <v>0</v>
      </c>
      <c r="K106" s="14" t="s">
        <v>0</v>
      </c>
      <c r="L106" s="8" t="s">
        <v>0</v>
      </c>
      <c r="M106" s="15" t="s">
        <v>0</v>
      </c>
      <c r="N106" s="1" t="s">
        <v>0</v>
      </c>
    </row>
    <row r="107" ht="15" customHeight="1" spans="1:14">
      <c r="A107" s="1" t="s">
        <v>0</v>
      </c>
      <c r="B107" s="7" t="s">
        <v>533</v>
      </c>
      <c r="C107" s="8" t="s">
        <v>0</v>
      </c>
      <c r="D107" s="9" t="s">
        <v>534</v>
      </c>
      <c r="E107" s="8" t="s">
        <v>455</v>
      </c>
      <c r="F107" s="10" t="s">
        <v>445</v>
      </c>
      <c r="G107" s="10" t="s">
        <v>0</v>
      </c>
      <c r="H107" s="11" t="s">
        <v>0</v>
      </c>
      <c r="I107" s="11" t="s">
        <v>0</v>
      </c>
      <c r="J107" s="11" t="s">
        <v>0</v>
      </c>
      <c r="K107" s="14" t="s">
        <v>0</v>
      </c>
      <c r="L107" s="8" t="s">
        <v>0</v>
      </c>
      <c r="M107" s="15" t="s">
        <v>0</v>
      </c>
      <c r="N107" s="1" t="s">
        <v>0</v>
      </c>
    </row>
    <row r="108" ht="15" customHeight="1" spans="1:14">
      <c r="A108" s="1" t="s">
        <v>0</v>
      </c>
      <c r="B108" s="7" t="s">
        <v>535</v>
      </c>
      <c r="C108" s="8" t="s">
        <v>0</v>
      </c>
      <c r="D108" s="9" t="s">
        <v>536</v>
      </c>
      <c r="E108" s="8" t="s">
        <v>455</v>
      </c>
      <c r="F108" s="10" t="s">
        <v>445</v>
      </c>
      <c r="G108" s="10" t="s">
        <v>0</v>
      </c>
      <c r="H108" s="11" t="s">
        <v>0</v>
      </c>
      <c r="I108" s="11" t="s">
        <v>0</v>
      </c>
      <c r="J108" s="11" t="s">
        <v>0</v>
      </c>
      <c r="K108" s="14" t="s">
        <v>0</v>
      </c>
      <c r="L108" s="8" t="s">
        <v>0</v>
      </c>
      <c r="M108" s="15" t="s">
        <v>0</v>
      </c>
      <c r="N108" s="1" t="s">
        <v>0</v>
      </c>
    </row>
    <row r="109" ht="15" customHeight="1" spans="1:14">
      <c r="A109" s="1" t="s">
        <v>0</v>
      </c>
      <c r="B109" s="7" t="s">
        <v>537</v>
      </c>
      <c r="C109" s="8" t="s">
        <v>0</v>
      </c>
      <c r="D109" s="9" t="s">
        <v>170</v>
      </c>
      <c r="E109" s="8" t="s">
        <v>167</v>
      </c>
      <c r="F109" s="10" t="s">
        <v>538</v>
      </c>
      <c r="G109" s="10" t="s">
        <v>0</v>
      </c>
      <c r="H109" s="11" t="s">
        <v>0</v>
      </c>
      <c r="I109" s="11" t="s">
        <v>0</v>
      </c>
      <c r="J109" s="11" t="s">
        <v>0</v>
      </c>
      <c r="K109" s="14" t="s">
        <v>0</v>
      </c>
      <c r="L109" s="8" t="s">
        <v>0</v>
      </c>
      <c r="M109" s="15" t="s">
        <v>0</v>
      </c>
      <c r="N109" s="1" t="s">
        <v>0</v>
      </c>
    </row>
    <row r="110" ht="15" customHeight="1" spans="1:14">
      <c r="A110" s="1" t="s">
        <v>0</v>
      </c>
      <c r="B110" s="7" t="s">
        <v>539</v>
      </c>
      <c r="C110" s="8" t="s">
        <v>0</v>
      </c>
      <c r="D110" s="9" t="s">
        <v>540</v>
      </c>
      <c r="E110" s="8" t="s">
        <v>525</v>
      </c>
      <c r="F110" s="10" t="s">
        <v>541</v>
      </c>
      <c r="G110" s="10" t="s">
        <v>538</v>
      </c>
      <c r="H110" s="11" t="s">
        <v>0</v>
      </c>
      <c r="I110" s="11" t="s">
        <v>0</v>
      </c>
      <c r="J110" s="11" t="s">
        <v>0</v>
      </c>
      <c r="K110" s="14" t="s">
        <v>0</v>
      </c>
      <c r="L110" s="8" t="s">
        <v>0</v>
      </c>
      <c r="M110" s="15" t="s">
        <v>0</v>
      </c>
      <c r="N110" s="1" t="s">
        <v>0</v>
      </c>
    </row>
    <row r="111" ht="15" customHeight="1" spans="1:14">
      <c r="A111" s="1" t="s">
        <v>0</v>
      </c>
      <c r="B111" s="7" t="s">
        <v>542</v>
      </c>
      <c r="C111" s="8" t="s">
        <v>0</v>
      </c>
      <c r="D111" s="9" t="s">
        <v>543</v>
      </c>
      <c r="E111" s="8" t="s">
        <v>525</v>
      </c>
      <c r="F111" s="10" t="s">
        <v>544</v>
      </c>
      <c r="G111" s="10" t="s">
        <v>545</v>
      </c>
      <c r="H111" s="11" t="s">
        <v>0</v>
      </c>
      <c r="I111" s="11" t="s">
        <v>0</v>
      </c>
      <c r="J111" s="11" t="s">
        <v>0</v>
      </c>
      <c r="K111" s="14" t="s">
        <v>0</v>
      </c>
      <c r="L111" s="8" t="s">
        <v>0</v>
      </c>
      <c r="M111" s="15" t="s">
        <v>0</v>
      </c>
      <c r="N111" s="1" t="s">
        <v>0</v>
      </c>
    </row>
    <row r="112" ht="15" customHeight="1" spans="1:14">
      <c r="A112" s="1" t="s">
        <v>0</v>
      </c>
      <c r="B112" s="7" t="s">
        <v>0</v>
      </c>
      <c r="C112" s="8" t="s">
        <v>171</v>
      </c>
      <c r="D112" s="9" t="s">
        <v>172</v>
      </c>
      <c r="E112" s="8" t="s">
        <v>0</v>
      </c>
      <c r="F112" s="10" t="s">
        <v>0</v>
      </c>
      <c r="G112" s="10" t="s">
        <v>0</v>
      </c>
      <c r="H112" s="11" t="s">
        <v>0</v>
      </c>
      <c r="I112" s="11" t="s">
        <v>0</v>
      </c>
      <c r="J112" s="11" t="s">
        <v>0</v>
      </c>
      <c r="K112" s="14" t="s">
        <v>0</v>
      </c>
      <c r="L112" s="8" t="s">
        <v>0</v>
      </c>
      <c r="M112" s="15" t="s">
        <v>0</v>
      </c>
      <c r="N112" s="1" t="s">
        <v>0</v>
      </c>
    </row>
    <row r="113" ht="15" customHeight="1" spans="1:14">
      <c r="A113" s="1" t="s">
        <v>0</v>
      </c>
      <c r="B113" s="7" t="s">
        <v>0</v>
      </c>
      <c r="C113" s="8" t="s">
        <v>173</v>
      </c>
      <c r="D113" s="9" t="s">
        <v>174</v>
      </c>
      <c r="E113" s="8" t="s">
        <v>0</v>
      </c>
      <c r="F113" s="10" t="s">
        <v>0</v>
      </c>
      <c r="G113" s="10" t="s">
        <v>0</v>
      </c>
      <c r="H113" s="11" t="s">
        <v>0</v>
      </c>
      <c r="I113" s="11" t="s">
        <v>0</v>
      </c>
      <c r="J113" s="11" t="s">
        <v>0</v>
      </c>
      <c r="K113" s="14" t="s">
        <v>0</v>
      </c>
      <c r="L113" s="8" t="s">
        <v>0</v>
      </c>
      <c r="M113" s="15" t="s">
        <v>0</v>
      </c>
      <c r="N113" s="1" t="s">
        <v>0</v>
      </c>
    </row>
    <row r="114" ht="18" customHeight="1" spans="1:14">
      <c r="A114" s="1" t="s">
        <v>0</v>
      </c>
      <c r="B114" s="7" t="s">
        <v>0</v>
      </c>
      <c r="C114" s="8" t="s">
        <v>175</v>
      </c>
      <c r="D114" s="9" t="s">
        <v>176</v>
      </c>
      <c r="E114" s="8" t="s">
        <v>86</v>
      </c>
      <c r="F114" s="10" t="s">
        <v>177</v>
      </c>
      <c r="G114" s="10" t="s">
        <v>0</v>
      </c>
      <c r="H114" s="11" t="s">
        <v>0</v>
      </c>
      <c r="I114" s="11" t="s">
        <v>0</v>
      </c>
      <c r="J114" s="11" t="s">
        <v>0</v>
      </c>
      <c r="K114" s="14" t="s">
        <v>0</v>
      </c>
      <c r="L114" s="8" t="s">
        <v>0</v>
      </c>
      <c r="M114" s="15" t="s">
        <v>0</v>
      </c>
      <c r="N114" s="1" t="s">
        <v>0</v>
      </c>
    </row>
    <row r="115" ht="15" customHeight="1" spans="1:14">
      <c r="A115" s="1" t="s">
        <v>0</v>
      </c>
      <c r="B115" s="7" t="s">
        <v>0</v>
      </c>
      <c r="C115" s="8" t="s">
        <v>181</v>
      </c>
      <c r="D115" s="9" t="s">
        <v>182</v>
      </c>
      <c r="E115" s="8" t="s">
        <v>86</v>
      </c>
      <c r="F115" s="10" t="s">
        <v>183</v>
      </c>
      <c r="G115" s="10" t="s">
        <v>0</v>
      </c>
      <c r="H115" s="11" t="s">
        <v>0</v>
      </c>
      <c r="I115" s="11" t="s">
        <v>0</v>
      </c>
      <c r="J115" s="11" t="s">
        <v>0</v>
      </c>
      <c r="K115" s="14" t="s">
        <v>0</v>
      </c>
      <c r="L115" s="8" t="s">
        <v>0</v>
      </c>
      <c r="M115" s="15" t="s">
        <v>0</v>
      </c>
      <c r="N115" s="1" t="s">
        <v>0</v>
      </c>
    </row>
    <row r="116" ht="15" customHeight="1" spans="1:14">
      <c r="A116" s="1" t="s">
        <v>0</v>
      </c>
      <c r="B116" s="7" t="s">
        <v>546</v>
      </c>
      <c r="C116" s="8" t="s">
        <v>0</v>
      </c>
      <c r="D116" s="9" t="s">
        <v>547</v>
      </c>
      <c r="E116" s="8" t="s">
        <v>525</v>
      </c>
      <c r="F116" s="10" t="s">
        <v>180</v>
      </c>
      <c r="G116" s="10" t="s">
        <v>548</v>
      </c>
      <c r="H116" s="11" t="s">
        <v>0</v>
      </c>
      <c r="I116" s="11" t="s">
        <v>0</v>
      </c>
      <c r="J116" s="11" t="s">
        <v>0</v>
      </c>
      <c r="K116" s="14" t="s">
        <v>0</v>
      </c>
      <c r="L116" s="8" t="s">
        <v>0</v>
      </c>
      <c r="M116" s="15" t="s">
        <v>0</v>
      </c>
      <c r="N116" s="1" t="s">
        <v>0</v>
      </c>
    </row>
    <row r="117" ht="15" customHeight="1" spans="1:14">
      <c r="A117" s="1" t="s">
        <v>0</v>
      </c>
      <c r="B117" s="7" t="s">
        <v>0</v>
      </c>
      <c r="C117" s="8" t="s">
        <v>171</v>
      </c>
      <c r="D117" s="9" t="s">
        <v>172</v>
      </c>
      <c r="E117" s="8" t="s">
        <v>0</v>
      </c>
      <c r="F117" s="10" t="s">
        <v>0</v>
      </c>
      <c r="G117" s="10" t="s">
        <v>0</v>
      </c>
      <c r="H117" s="11" t="s">
        <v>0</v>
      </c>
      <c r="I117" s="11" t="s">
        <v>0</v>
      </c>
      <c r="J117" s="11" t="s">
        <v>0</v>
      </c>
      <c r="K117" s="14" t="s">
        <v>0</v>
      </c>
      <c r="L117" s="8" t="s">
        <v>0</v>
      </c>
      <c r="M117" s="15" t="s">
        <v>0</v>
      </c>
      <c r="N117" s="1" t="s">
        <v>0</v>
      </c>
    </row>
    <row r="118" ht="15" customHeight="1" spans="1:14">
      <c r="A118" s="1" t="s">
        <v>0</v>
      </c>
      <c r="B118" s="7" t="s">
        <v>0</v>
      </c>
      <c r="C118" s="8" t="s">
        <v>173</v>
      </c>
      <c r="D118" s="9" t="s">
        <v>174</v>
      </c>
      <c r="E118" s="8" t="s">
        <v>0</v>
      </c>
      <c r="F118" s="10" t="s">
        <v>0</v>
      </c>
      <c r="G118" s="10" t="s">
        <v>0</v>
      </c>
      <c r="H118" s="11" t="s">
        <v>0</v>
      </c>
      <c r="I118" s="11" t="s">
        <v>0</v>
      </c>
      <c r="J118" s="11" t="s">
        <v>0</v>
      </c>
      <c r="K118" s="14" t="s">
        <v>0</v>
      </c>
      <c r="L118" s="8" t="s">
        <v>0</v>
      </c>
      <c r="M118" s="15" t="s">
        <v>0</v>
      </c>
      <c r="N118" s="1" t="s">
        <v>0</v>
      </c>
    </row>
    <row r="119" ht="18" customHeight="1" spans="1:14">
      <c r="A119" s="1" t="s">
        <v>0</v>
      </c>
      <c r="B119" s="7" t="s">
        <v>0</v>
      </c>
      <c r="C119" s="8" t="s">
        <v>175</v>
      </c>
      <c r="D119" s="9" t="s">
        <v>179</v>
      </c>
      <c r="E119" s="8" t="s">
        <v>86</v>
      </c>
      <c r="F119" s="10" t="s">
        <v>180</v>
      </c>
      <c r="G119" s="10" t="s">
        <v>0</v>
      </c>
      <c r="H119" s="11" t="s">
        <v>0</v>
      </c>
      <c r="I119" s="11" t="s">
        <v>0</v>
      </c>
      <c r="J119" s="11" t="s">
        <v>0</v>
      </c>
      <c r="K119" s="14" t="s">
        <v>0</v>
      </c>
      <c r="L119" s="8" t="s">
        <v>0</v>
      </c>
      <c r="M119" s="15" t="s">
        <v>0</v>
      </c>
      <c r="N119" s="1" t="s">
        <v>0</v>
      </c>
    </row>
    <row r="120" ht="15" customHeight="1" spans="1:14">
      <c r="A120" s="1" t="s">
        <v>0</v>
      </c>
      <c r="B120" s="7" t="s">
        <v>549</v>
      </c>
      <c r="C120" s="8" t="s">
        <v>0</v>
      </c>
      <c r="D120" s="9" t="s">
        <v>550</v>
      </c>
      <c r="E120" s="8" t="s">
        <v>455</v>
      </c>
      <c r="F120" s="10" t="s">
        <v>445</v>
      </c>
      <c r="G120" s="10" t="s">
        <v>0</v>
      </c>
      <c r="H120" s="11" t="s">
        <v>0</v>
      </c>
      <c r="I120" s="11" t="s">
        <v>0</v>
      </c>
      <c r="J120" s="11" t="s">
        <v>0</v>
      </c>
      <c r="K120" s="14" t="s">
        <v>0</v>
      </c>
      <c r="L120" s="8" t="s">
        <v>0</v>
      </c>
      <c r="M120" s="15" t="s">
        <v>0</v>
      </c>
      <c r="N120" s="1" t="s">
        <v>0</v>
      </c>
    </row>
    <row r="121" ht="15" customHeight="1" spans="1:14">
      <c r="A121" s="1" t="s">
        <v>0</v>
      </c>
      <c r="B121" s="7" t="s">
        <v>551</v>
      </c>
      <c r="C121" s="8" t="s">
        <v>0</v>
      </c>
      <c r="D121" s="9" t="s">
        <v>552</v>
      </c>
      <c r="E121" s="8" t="s">
        <v>455</v>
      </c>
      <c r="F121" s="10" t="s">
        <v>445</v>
      </c>
      <c r="G121" s="10" t="s">
        <v>0</v>
      </c>
      <c r="H121" s="11" t="s">
        <v>0</v>
      </c>
      <c r="I121" s="11" t="s">
        <v>0</v>
      </c>
      <c r="J121" s="11" t="s">
        <v>0</v>
      </c>
      <c r="K121" s="14" t="s">
        <v>0</v>
      </c>
      <c r="L121" s="8" t="s">
        <v>0</v>
      </c>
      <c r="M121" s="15" t="s">
        <v>0</v>
      </c>
      <c r="N121" s="1" t="s">
        <v>0</v>
      </c>
    </row>
    <row r="122" ht="15" customHeight="1" spans="1:14">
      <c r="A122" s="1" t="s">
        <v>0</v>
      </c>
      <c r="B122" s="7" t="s">
        <v>0</v>
      </c>
      <c r="C122" s="8" t="s">
        <v>152</v>
      </c>
      <c r="D122" s="9" t="s">
        <v>153</v>
      </c>
      <c r="E122" s="8" t="s">
        <v>154</v>
      </c>
      <c r="F122" s="10" t="s">
        <v>155</v>
      </c>
      <c r="G122" s="10" t="s">
        <v>0</v>
      </c>
      <c r="H122" s="11" t="s">
        <v>0</v>
      </c>
      <c r="I122" s="11" t="s">
        <v>0</v>
      </c>
      <c r="J122" s="11" t="s">
        <v>0</v>
      </c>
      <c r="K122" s="14" t="s">
        <v>0</v>
      </c>
      <c r="L122" s="8" t="s">
        <v>0</v>
      </c>
      <c r="M122" s="15" t="s">
        <v>0</v>
      </c>
      <c r="N122" s="1" t="s">
        <v>0</v>
      </c>
    </row>
    <row r="123" ht="15" customHeight="1" spans="1:14">
      <c r="A123" s="1" t="s">
        <v>0</v>
      </c>
      <c r="B123" s="7" t="s">
        <v>56</v>
      </c>
      <c r="C123" s="8" t="s">
        <v>0</v>
      </c>
      <c r="D123" s="9" t="s">
        <v>553</v>
      </c>
      <c r="E123" s="8" t="s">
        <v>455</v>
      </c>
      <c r="F123" s="10" t="s">
        <v>445</v>
      </c>
      <c r="G123" s="10" t="s">
        <v>0</v>
      </c>
      <c r="H123" s="11" t="s">
        <v>0</v>
      </c>
      <c r="I123" s="11" t="s">
        <v>0</v>
      </c>
      <c r="J123" s="11" t="s">
        <v>0</v>
      </c>
      <c r="K123" s="14" t="s">
        <v>0</v>
      </c>
      <c r="L123" s="8" t="s">
        <v>0</v>
      </c>
      <c r="M123" s="15" t="s">
        <v>0</v>
      </c>
      <c r="N123" s="1" t="s">
        <v>0</v>
      </c>
    </row>
    <row r="124" ht="15" customHeight="1" spans="1:14">
      <c r="A124" s="1" t="s">
        <v>0</v>
      </c>
      <c r="B124" s="7" t="s">
        <v>554</v>
      </c>
      <c r="C124" s="8" t="s">
        <v>0</v>
      </c>
      <c r="D124" s="9" t="s">
        <v>555</v>
      </c>
      <c r="E124" s="8" t="s">
        <v>154</v>
      </c>
      <c r="F124" s="10" t="s">
        <v>556</v>
      </c>
      <c r="G124" s="10" t="s">
        <v>0</v>
      </c>
      <c r="H124" s="11" t="s">
        <v>0</v>
      </c>
      <c r="I124" s="11" t="s">
        <v>0</v>
      </c>
      <c r="J124" s="11" t="s">
        <v>0</v>
      </c>
      <c r="K124" s="14" t="s">
        <v>0</v>
      </c>
      <c r="L124" s="8" t="s">
        <v>0</v>
      </c>
      <c r="M124" s="15" t="s">
        <v>0</v>
      </c>
      <c r="N124" s="1" t="s">
        <v>0</v>
      </c>
    </row>
    <row r="125" ht="15" customHeight="1" spans="1:14">
      <c r="A125" s="1" t="s">
        <v>0</v>
      </c>
      <c r="B125" s="7" t="s">
        <v>557</v>
      </c>
      <c r="C125" s="8" t="s">
        <v>0</v>
      </c>
      <c r="D125" s="9" t="s">
        <v>558</v>
      </c>
      <c r="E125" s="8" t="s">
        <v>154</v>
      </c>
      <c r="F125" s="10" t="s">
        <v>559</v>
      </c>
      <c r="G125" s="10" t="s">
        <v>0</v>
      </c>
      <c r="H125" s="11" t="s">
        <v>0</v>
      </c>
      <c r="I125" s="11" t="s">
        <v>0</v>
      </c>
      <c r="J125" s="11" t="s">
        <v>0</v>
      </c>
      <c r="K125" s="14" t="s">
        <v>0</v>
      </c>
      <c r="L125" s="8" t="s">
        <v>0</v>
      </c>
      <c r="M125" s="15" t="s">
        <v>0</v>
      </c>
      <c r="N125" s="1" t="s">
        <v>0</v>
      </c>
    </row>
    <row r="126" ht="15" customHeight="1" spans="1:14">
      <c r="A126" s="1" t="s">
        <v>0</v>
      </c>
      <c r="B126" s="7" t="s">
        <v>560</v>
      </c>
      <c r="C126" s="8" t="s">
        <v>0</v>
      </c>
      <c r="D126" s="9" t="s">
        <v>192</v>
      </c>
      <c r="E126" s="8" t="s">
        <v>154</v>
      </c>
      <c r="F126" s="10" t="s">
        <v>559</v>
      </c>
      <c r="G126" s="10" t="s">
        <v>0</v>
      </c>
      <c r="H126" s="11" t="s">
        <v>0</v>
      </c>
      <c r="I126" s="11" t="s">
        <v>0</v>
      </c>
      <c r="J126" s="11" t="s">
        <v>0</v>
      </c>
      <c r="K126" s="14" t="s">
        <v>0</v>
      </c>
      <c r="L126" s="8" t="s">
        <v>0</v>
      </c>
      <c r="M126" s="15" t="s">
        <v>0</v>
      </c>
      <c r="N126" s="1" t="s">
        <v>0</v>
      </c>
    </row>
    <row r="127" ht="15" customHeight="1" spans="1:14">
      <c r="A127" s="1" t="s">
        <v>0</v>
      </c>
      <c r="B127" s="7" t="s">
        <v>561</v>
      </c>
      <c r="C127" s="8" t="s">
        <v>0</v>
      </c>
      <c r="D127" s="9" t="s">
        <v>194</v>
      </c>
      <c r="E127" s="8" t="s">
        <v>154</v>
      </c>
      <c r="F127" s="10" t="s">
        <v>562</v>
      </c>
      <c r="G127" s="10" t="s">
        <v>0</v>
      </c>
      <c r="H127" s="11" t="s">
        <v>0</v>
      </c>
      <c r="I127" s="11" t="s">
        <v>0</v>
      </c>
      <c r="J127" s="11" t="s">
        <v>0</v>
      </c>
      <c r="K127" s="14" t="s">
        <v>0</v>
      </c>
      <c r="L127" s="8" t="s">
        <v>0</v>
      </c>
      <c r="M127" s="15" t="s">
        <v>0</v>
      </c>
      <c r="N127" s="1" t="s">
        <v>0</v>
      </c>
    </row>
    <row r="128" ht="15" customHeight="1" spans="1:14">
      <c r="A128" s="1" t="s">
        <v>0</v>
      </c>
      <c r="B128" s="7" t="s">
        <v>0</v>
      </c>
      <c r="C128" s="8" t="s">
        <v>190</v>
      </c>
      <c r="D128" s="9" t="s">
        <v>189</v>
      </c>
      <c r="E128" s="8" t="s">
        <v>0</v>
      </c>
      <c r="F128" s="10" t="s">
        <v>0</v>
      </c>
      <c r="G128" s="10" t="s">
        <v>0</v>
      </c>
      <c r="H128" s="11" t="s">
        <v>0</v>
      </c>
      <c r="I128" s="11" t="s">
        <v>0</v>
      </c>
      <c r="J128" s="11" t="s">
        <v>0</v>
      </c>
      <c r="K128" s="14" t="s">
        <v>0</v>
      </c>
      <c r="L128" s="8" t="s">
        <v>0</v>
      </c>
      <c r="M128" s="15" t="s">
        <v>0</v>
      </c>
      <c r="N128" s="1" t="s">
        <v>0</v>
      </c>
    </row>
    <row r="129" ht="15" customHeight="1" spans="1:14">
      <c r="A129" s="1" t="s">
        <v>0</v>
      </c>
      <c r="B129" s="7" t="s">
        <v>0</v>
      </c>
      <c r="C129" s="8" t="s">
        <v>191</v>
      </c>
      <c r="D129" s="9" t="s">
        <v>192</v>
      </c>
      <c r="E129" s="8" t="s">
        <v>0</v>
      </c>
      <c r="F129" s="10" t="s">
        <v>0</v>
      </c>
      <c r="G129" s="10" t="s">
        <v>0</v>
      </c>
      <c r="H129" s="11" t="s">
        <v>0</v>
      </c>
      <c r="I129" s="11" t="s">
        <v>0</v>
      </c>
      <c r="J129" s="11" t="s">
        <v>0</v>
      </c>
      <c r="K129" s="14" t="s">
        <v>0</v>
      </c>
      <c r="L129" s="8" t="s">
        <v>0</v>
      </c>
      <c r="M129" s="15" t="s">
        <v>0</v>
      </c>
      <c r="N129" s="1" t="s">
        <v>0</v>
      </c>
    </row>
    <row r="130" ht="15" customHeight="1" spans="1:14">
      <c r="A130" s="1" t="s">
        <v>0</v>
      </c>
      <c r="B130" s="7" t="s">
        <v>0</v>
      </c>
      <c r="C130" s="8" t="s">
        <v>193</v>
      </c>
      <c r="D130" s="9" t="s">
        <v>194</v>
      </c>
      <c r="E130" s="8" t="s">
        <v>154</v>
      </c>
      <c r="F130" s="10" t="s">
        <v>195</v>
      </c>
      <c r="G130" s="10" t="s">
        <v>0</v>
      </c>
      <c r="H130" s="11" t="s">
        <v>0</v>
      </c>
      <c r="I130" s="11" t="s">
        <v>0</v>
      </c>
      <c r="J130" s="11" t="s">
        <v>0</v>
      </c>
      <c r="K130" s="14" t="s">
        <v>0</v>
      </c>
      <c r="L130" s="8" t="s">
        <v>0</v>
      </c>
      <c r="M130" s="15" t="s">
        <v>0</v>
      </c>
      <c r="N130" s="1" t="s">
        <v>0</v>
      </c>
    </row>
    <row r="131" ht="15" customHeight="1" spans="1:14">
      <c r="A131" s="1" t="s">
        <v>0</v>
      </c>
      <c r="B131" s="7" t="s">
        <v>563</v>
      </c>
      <c r="C131" s="8" t="s">
        <v>0</v>
      </c>
      <c r="D131" s="9" t="s">
        <v>197</v>
      </c>
      <c r="E131" s="8" t="s">
        <v>154</v>
      </c>
      <c r="F131" s="10" t="s">
        <v>198</v>
      </c>
      <c r="G131" s="10" t="s">
        <v>0</v>
      </c>
      <c r="H131" s="11" t="s">
        <v>0</v>
      </c>
      <c r="I131" s="11" t="s">
        <v>0</v>
      </c>
      <c r="J131" s="11" t="s">
        <v>0</v>
      </c>
      <c r="K131" s="14" t="s">
        <v>0</v>
      </c>
      <c r="L131" s="8" t="s">
        <v>0</v>
      </c>
      <c r="M131" s="15" t="s">
        <v>0</v>
      </c>
      <c r="N131" s="1" t="s">
        <v>0</v>
      </c>
    </row>
    <row r="132" ht="15" customHeight="1" spans="1:14">
      <c r="A132" s="1" t="s">
        <v>0</v>
      </c>
      <c r="B132" s="7" t="s">
        <v>0</v>
      </c>
      <c r="C132" s="8" t="s">
        <v>190</v>
      </c>
      <c r="D132" s="9" t="s">
        <v>189</v>
      </c>
      <c r="E132" s="8" t="s">
        <v>0</v>
      </c>
      <c r="F132" s="10" t="s">
        <v>0</v>
      </c>
      <c r="G132" s="10" t="s">
        <v>0</v>
      </c>
      <c r="H132" s="11" t="s">
        <v>0</v>
      </c>
      <c r="I132" s="11" t="s">
        <v>0</v>
      </c>
      <c r="J132" s="11" t="s">
        <v>0</v>
      </c>
      <c r="K132" s="14" t="s">
        <v>0</v>
      </c>
      <c r="L132" s="8" t="s">
        <v>0</v>
      </c>
      <c r="M132" s="15" t="s">
        <v>0</v>
      </c>
      <c r="N132" s="1" t="s">
        <v>0</v>
      </c>
    </row>
    <row r="133" ht="15" customHeight="1" spans="1:14">
      <c r="A133" s="1" t="s">
        <v>0</v>
      </c>
      <c r="B133" s="7" t="s">
        <v>0</v>
      </c>
      <c r="C133" s="8" t="s">
        <v>191</v>
      </c>
      <c r="D133" s="9" t="s">
        <v>192</v>
      </c>
      <c r="E133" s="8" t="s">
        <v>0</v>
      </c>
      <c r="F133" s="10" t="s">
        <v>0</v>
      </c>
      <c r="G133" s="10" t="s">
        <v>0</v>
      </c>
      <c r="H133" s="11" t="s">
        <v>0</v>
      </c>
      <c r="I133" s="11" t="s">
        <v>0</v>
      </c>
      <c r="J133" s="11" t="s">
        <v>0</v>
      </c>
      <c r="K133" s="14" t="s">
        <v>0</v>
      </c>
      <c r="L133" s="8" t="s">
        <v>0</v>
      </c>
      <c r="M133" s="15" t="s">
        <v>0</v>
      </c>
      <c r="N133" s="1" t="s">
        <v>0</v>
      </c>
    </row>
    <row r="134" ht="15" customHeight="1" spans="1:14">
      <c r="A134" s="1" t="s">
        <v>0</v>
      </c>
      <c r="B134" s="7" t="s">
        <v>0</v>
      </c>
      <c r="C134" s="8" t="s">
        <v>196</v>
      </c>
      <c r="D134" s="9" t="s">
        <v>197</v>
      </c>
      <c r="E134" s="8" t="s">
        <v>154</v>
      </c>
      <c r="F134" s="10" t="s">
        <v>198</v>
      </c>
      <c r="G134" s="10" t="s">
        <v>0</v>
      </c>
      <c r="H134" s="11" t="s">
        <v>0</v>
      </c>
      <c r="I134" s="11" t="s">
        <v>0</v>
      </c>
      <c r="J134" s="11" t="s">
        <v>0</v>
      </c>
      <c r="K134" s="14" t="s">
        <v>0</v>
      </c>
      <c r="L134" s="8" t="s">
        <v>0</v>
      </c>
      <c r="M134" s="15" t="s">
        <v>0</v>
      </c>
      <c r="N134" s="1" t="s">
        <v>0</v>
      </c>
    </row>
    <row r="135" ht="15" customHeight="1" spans="1:14">
      <c r="A135" s="1" t="s">
        <v>0</v>
      </c>
      <c r="B135" s="7" t="s">
        <v>564</v>
      </c>
      <c r="C135" s="8" t="s">
        <v>0</v>
      </c>
      <c r="D135" s="9" t="s">
        <v>565</v>
      </c>
      <c r="E135" s="8" t="s">
        <v>154</v>
      </c>
      <c r="F135" s="10" t="s">
        <v>566</v>
      </c>
      <c r="G135" s="10" t="s">
        <v>0</v>
      </c>
      <c r="H135" s="11" t="s">
        <v>0</v>
      </c>
      <c r="I135" s="11" t="s">
        <v>0</v>
      </c>
      <c r="J135" s="11" t="s">
        <v>0</v>
      </c>
      <c r="K135" s="14" t="s">
        <v>0</v>
      </c>
      <c r="L135" s="8" t="s">
        <v>0</v>
      </c>
      <c r="M135" s="15" t="s">
        <v>0</v>
      </c>
      <c r="N135" s="1" t="s">
        <v>0</v>
      </c>
    </row>
    <row r="136" ht="15" customHeight="1" spans="1:14">
      <c r="A136" s="1" t="s">
        <v>0</v>
      </c>
      <c r="B136" s="7" t="s">
        <v>567</v>
      </c>
      <c r="C136" s="8" t="s">
        <v>0</v>
      </c>
      <c r="D136" s="9" t="s">
        <v>568</v>
      </c>
      <c r="E136" s="8" t="s">
        <v>154</v>
      </c>
      <c r="F136" s="10" t="s">
        <v>566</v>
      </c>
      <c r="G136" s="10" t="s">
        <v>0</v>
      </c>
      <c r="H136" s="11" t="s">
        <v>0</v>
      </c>
      <c r="I136" s="11" t="s">
        <v>0</v>
      </c>
      <c r="J136" s="11" t="s">
        <v>0</v>
      </c>
      <c r="K136" s="14" t="s">
        <v>0</v>
      </c>
      <c r="L136" s="8" t="s">
        <v>0</v>
      </c>
      <c r="M136" s="15" t="s">
        <v>0</v>
      </c>
      <c r="N136" s="1" t="s">
        <v>0</v>
      </c>
    </row>
    <row r="137" ht="18" customHeight="1" spans="1:14">
      <c r="A137" s="1" t="s">
        <v>0</v>
      </c>
      <c r="B137" s="7" t="s">
        <v>0</v>
      </c>
      <c r="C137" s="8" t="s">
        <v>201</v>
      </c>
      <c r="D137" s="9" t="s">
        <v>200</v>
      </c>
      <c r="E137" s="8" t="s">
        <v>0</v>
      </c>
      <c r="F137" s="10" t="s">
        <v>0</v>
      </c>
      <c r="G137" s="10" t="s">
        <v>0</v>
      </c>
      <c r="H137" s="11" t="s">
        <v>0</v>
      </c>
      <c r="I137" s="11" t="s">
        <v>0</v>
      </c>
      <c r="J137" s="11" t="s">
        <v>0</v>
      </c>
      <c r="K137" s="14" t="s">
        <v>0</v>
      </c>
      <c r="L137" s="8" t="s">
        <v>0</v>
      </c>
      <c r="M137" s="15" t="s">
        <v>0</v>
      </c>
      <c r="N137" s="1" t="s">
        <v>0</v>
      </c>
    </row>
    <row r="138" ht="18" customHeight="1" spans="1:14">
      <c r="A138" s="1" t="s">
        <v>0</v>
      </c>
      <c r="B138" s="7" t="s">
        <v>0</v>
      </c>
      <c r="C138" s="8" t="s">
        <v>202</v>
      </c>
      <c r="D138" s="9" t="s">
        <v>203</v>
      </c>
      <c r="E138" s="8" t="s">
        <v>0</v>
      </c>
      <c r="F138" s="10" t="s">
        <v>0</v>
      </c>
      <c r="G138" s="10" t="s">
        <v>0</v>
      </c>
      <c r="H138" s="11" t="s">
        <v>0</v>
      </c>
      <c r="I138" s="11" t="s">
        <v>0</v>
      </c>
      <c r="J138" s="11" t="s">
        <v>0</v>
      </c>
      <c r="K138" s="14" t="s">
        <v>0</v>
      </c>
      <c r="L138" s="8" t="s">
        <v>0</v>
      </c>
      <c r="M138" s="15" t="s">
        <v>0</v>
      </c>
      <c r="N138" s="1" t="s">
        <v>0</v>
      </c>
    </row>
    <row r="139" ht="15" customHeight="1" spans="1:14">
      <c r="A139" s="1" t="s">
        <v>0</v>
      </c>
      <c r="B139" s="7" t="s">
        <v>0</v>
      </c>
      <c r="C139" s="8" t="s">
        <v>204</v>
      </c>
      <c r="D139" s="9" t="s">
        <v>205</v>
      </c>
      <c r="E139" s="8" t="s">
        <v>154</v>
      </c>
      <c r="F139" s="10" t="s">
        <v>206</v>
      </c>
      <c r="G139" s="10" t="s">
        <v>0</v>
      </c>
      <c r="H139" s="11" t="s">
        <v>0</v>
      </c>
      <c r="I139" s="11" t="s">
        <v>0</v>
      </c>
      <c r="J139" s="11" t="s">
        <v>0</v>
      </c>
      <c r="K139" s="14" t="s">
        <v>0</v>
      </c>
      <c r="L139" s="8" t="s">
        <v>0</v>
      </c>
      <c r="M139" s="15" t="s">
        <v>0</v>
      </c>
      <c r="N139" s="1" t="s">
        <v>0</v>
      </c>
    </row>
    <row r="140" ht="15" customHeight="1" spans="1:14">
      <c r="A140" s="1" t="s">
        <v>0</v>
      </c>
      <c r="B140" s="7" t="s">
        <v>0</v>
      </c>
      <c r="C140" s="8" t="s">
        <v>207</v>
      </c>
      <c r="D140" s="9" t="s">
        <v>208</v>
      </c>
      <c r="E140" s="8" t="s">
        <v>154</v>
      </c>
      <c r="F140" s="10" t="s">
        <v>209</v>
      </c>
      <c r="G140" s="10" t="s">
        <v>0</v>
      </c>
      <c r="H140" s="11" t="s">
        <v>0</v>
      </c>
      <c r="I140" s="11" t="s">
        <v>0</v>
      </c>
      <c r="J140" s="11" t="s">
        <v>0</v>
      </c>
      <c r="K140" s="14" t="s">
        <v>0</v>
      </c>
      <c r="L140" s="8" t="s">
        <v>0</v>
      </c>
      <c r="M140" s="15" t="s">
        <v>0</v>
      </c>
      <c r="N140" s="1" t="s">
        <v>0</v>
      </c>
    </row>
    <row r="141" ht="15" customHeight="1" spans="1:14">
      <c r="A141" s="1" t="s">
        <v>0</v>
      </c>
      <c r="B141" s="7" t="s">
        <v>569</v>
      </c>
      <c r="C141" s="8" t="s">
        <v>0</v>
      </c>
      <c r="D141" s="9" t="s">
        <v>570</v>
      </c>
      <c r="E141" s="8" t="s">
        <v>154</v>
      </c>
      <c r="F141" s="10" t="s">
        <v>216</v>
      </c>
      <c r="G141" s="10" t="s">
        <v>0</v>
      </c>
      <c r="H141" s="11" t="s">
        <v>0</v>
      </c>
      <c r="I141" s="11" t="s">
        <v>0</v>
      </c>
      <c r="J141" s="11" t="s">
        <v>0</v>
      </c>
      <c r="K141" s="14" t="s">
        <v>0</v>
      </c>
      <c r="L141" s="8" t="s">
        <v>0</v>
      </c>
      <c r="M141" s="15" t="s">
        <v>0</v>
      </c>
      <c r="N141" s="1" t="s">
        <v>0</v>
      </c>
    </row>
    <row r="142" ht="15" customHeight="1" spans="1:14">
      <c r="A142" s="1" t="s">
        <v>0</v>
      </c>
      <c r="B142" s="7" t="s">
        <v>571</v>
      </c>
      <c r="C142" s="8" t="s">
        <v>0</v>
      </c>
      <c r="D142" s="9" t="s">
        <v>213</v>
      </c>
      <c r="E142" s="8" t="s">
        <v>154</v>
      </c>
      <c r="F142" s="10" t="s">
        <v>216</v>
      </c>
      <c r="G142" s="10" t="s">
        <v>0</v>
      </c>
      <c r="H142" s="11" t="s">
        <v>0</v>
      </c>
      <c r="I142" s="11" t="s">
        <v>0</v>
      </c>
      <c r="J142" s="11" t="s">
        <v>0</v>
      </c>
      <c r="K142" s="14" t="s">
        <v>0</v>
      </c>
      <c r="L142" s="8" t="s">
        <v>0</v>
      </c>
      <c r="M142" s="15" t="s">
        <v>0</v>
      </c>
      <c r="N142" s="1" t="s">
        <v>0</v>
      </c>
    </row>
    <row r="143" ht="15" customHeight="1" spans="1:14">
      <c r="A143" s="1" t="s">
        <v>0</v>
      </c>
      <c r="B143" s="7" t="s">
        <v>572</v>
      </c>
      <c r="C143" s="8" t="s">
        <v>0</v>
      </c>
      <c r="D143" s="9" t="s">
        <v>215</v>
      </c>
      <c r="E143" s="8" t="s">
        <v>154</v>
      </c>
      <c r="F143" s="10" t="s">
        <v>216</v>
      </c>
      <c r="G143" s="10" t="s">
        <v>0</v>
      </c>
      <c r="H143" s="11" t="s">
        <v>0</v>
      </c>
      <c r="I143" s="11" t="s">
        <v>0</v>
      </c>
      <c r="J143" s="11" t="s">
        <v>0</v>
      </c>
      <c r="K143" s="14" t="s">
        <v>0</v>
      </c>
      <c r="L143" s="8" t="s">
        <v>0</v>
      </c>
      <c r="M143" s="15" t="s">
        <v>0</v>
      </c>
      <c r="N143" s="1" t="s">
        <v>0</v>
      </c>
    </row>
    <row r="144" ht="14" customHeight="1" spans="1:14">
      <c r="A144" s="1" t="s">
        <v>0</v>
      </c>
      <c r="B144" s="7" t="s">
        <v>0</v>
      </c>
      <c r="C144" s="8" t="s">
        <v>0</v>
      </c>
      <c r="D144" s="9" t="s">
        <v>0</v>
      </c>
      <c r="E144" s="8" t="s">
        <v>0</v>
      </c>
      <c r="F144" s="10" t="s">
        <v>0</v>
      </c>
      <c r="G144" s="10" t="s">
        <v>0</v>
      </c>
      <c r="H144" s="11" t="s">
        <v>0</v>
      </c>
      <c r="I144" s="11" t="s">
        <v>0</v>
      </c>
      <c r="J144" s="11" t="s">
        <v>0</v>
      </c>
      <c r="K144" s="14" t="s">
        <v>0</v>
      </c>
      <c r="L144" s="8" t="s">
        <v>0</v>
      </c>
      <c r="M144" s="15" t="s">
        <v>0</v>
      </c>
      <c r="N144" s="1" t="s">
        <v>0</v>
      </c>
    </row>
    <row r="145" ht="15" customHeight="1" spans="1:14">
      <c r="A145" s="1" t="s">
        <v>0</v>
      </c>
      <c r="B145" s="12" t="s">
        <v>35</v>
      </c>
      <c r="C145" s="12" t="s">
        <v>0</v>
      </c>
      <c r="D145" s="12" t="s">
        <v>0</v>
      </c>
      <c r="E145" s="12" t="s">
        <v>0</v>
      </c>
      <c r="F145" s="12" t="s">
        <v>0</v>
      </c>
      <c r="G145" s="12" t="s">
        <v>36</v>
      </c>
      <c r="H145" s="12" t="s">
        <v>0</v>
      </c>
      <c r="I145" s="12" t="s">
        <v>0</v>
      </c>
      <c r="J145" s="12" t="s">
        <v>0</v>
      </c>
      <c r="K145" s="12" t="s">
        <v>0</v>
      </c>
      <c r="L145" s="12" t="s">
        <v>0</v>
      </c>
      <c r="M145" s="12" t="s">
        <v>0</v>
      </c>
      <c r="N145" s="1" t="s">
        <v>0</v>
      </c>
    </row>
    <row r="146" ht="12" customHeight="1" spans="1:14">
      <c r="A146" s="1" t="s">
        <v>0</v>
      </c>
      <c r="B146" s="1" t="s">
        <v>0</v>
      </c>
      <c r="C146" s="1" t="s">
        <v>0</v>
      </c>
      <c r="D146" s="1" t="s">
        <v>0</v>
      </c>
      <c r="E146" s="1" t="s">
        <v>0</v>
      </c>
      <c r="F146" s="1" t="s">
        <v>0</v>
      </c>
      <c r="G146" s="1" t="s">
        <v>0</v>
      </c>
      <c r="H146" s="1" t="s">
        <v>0</v>
      </c>
      <c r="I146" s="1" t="s">
        <v>0</v>
      </c>
      <c r="J146" s="1" t="s">
        <v>0</v>
      </c>
      <c r="K146" s="1" t="s">
        <v>0</v>
      </c>
      <c r="L146" s="1" t="s">
        <v>0</v>
      </c>
      <c r="M146" s="1" t="s">
        <v>0</v>
      </c>
      <c r="N146" s="1" t="s">
        <v>0</v>
      </c>
    </row>
    <row r="147" ht="42" customHeight="1" spans="1:14">
      <c r="A147" s="1" t="s">
        <v>0</v>
      </c>
      <c r="B147" s="1" t="s">
        <v>0</v>
      </c>
      <c r="C147" s="1" t="s">
        <v>0</v>
      </c>
      <c r="D147" s="1" t="s">
        <v>0</v>
      </c>
      <c r="E147" s="1" t="s">
        <v>0</v>
      </c>
      <c r="F147" s="1" t="s">
        <v>0</v>
      </c>
      <c r="G147" s="1" t="s">
        <v>0</v>
      </c>
      <c r="H147" s="1" t="s">
        <v>0</v>
      </c>
      <c r="I147" s="1" t="s">
        <v>0</v>
      </c>
      <c r="J147" s="1" t="s">
        <v>0</v>
      </c>
      <c r="K147" s="1" t="s">
        <v>0</v>
      </c>
      <c r="L147" s="1" t="s">
        <v>0</v>
      </c>
      <c r="M147" s="1" t="s">
        <v>0</v>
      </c>
      <c r="N147" s="1" t="s">
        <v>0</v>
      </c>
    </row>
    <row r="148" ht="28" customHeight="1" spans="1:14">
      <c r="A148" s="1" t="s">
        <v>0</v>
      </c>
      <c r="B148" s="2" t="s">
        <v>431</v>
      </c>
      <c r="C148" s="2" t="s">
        <v>0</v>
      </c>
      <c r="D148" s="2" t="s">
        <v>0</v>
      </c>
      <c r="E148" s="2" t="s">
        <v>0</v>
      </c>
      <c r="F148" s="2" t="s">
        <v>0</v>
      </c>
      <c r="G148" s="2" t="s">
        <v>0</v>
      </c>
      <c r="H148" s="2" t="s">
        <v>0</v>
      </c>
      <c r="I148" s="2" t="s">
        <v>0</v>
      </c>
      <c r="J148" s="2" t="s">
        <v>0</v>
      </c>
      <c r="K148" s="2" t="s">
        <v>0</v>
      </c>
      <c r="L148" s="2" t="s">
        <v>0</v>
      </c>
      <c r="M148" s="2" t="s">
        <v>0</v>
      </c>
      <c r="N148" s="1" t="s">
        <v>0</v>
      </c>
    </row>
    <row r="149" ht="15" customHeight="1" spans="1:14">
      <c r="A149" s="1" t="s">
        <v>0</v>
      </c>
      <c r="B149" s="3" t="s">
        <v>38</v>
      </c>
      <c r="C149" s="3" t="s">
        <v>0</v>
      </c>
      <c r="D149" s="3" t="s">
        <v>0</v>
      </c>
      <c r="E149" s="3" t="s">
        <v>0</v>
      </c>
      <c r="F149" s="3" t="s">
        <v>0</v>
      </c>
      <c r="G149" s="3" t="s">
        <v>0</v>
      </c>
      <c r="H149" s="3" t="s">
        <v>0</v>
      </c>
      <c r="I149" s="3" t="s">
        <v>0</v>
      </c>
      <c r="J149" s="1" t="s">
        <v>0</v>
      </c>
      <c r="K149" s="1" t="s">
        <v>0</v>
      </c>
      <c r="L149" s="1" t="s">
        <v>0</v>
      </c>
      <c r="M149" s="1" t="s">
        <v>0</v>
      </c>
      <c r="N149" s="1" t="s">
        <v>0</v>
      </c>
    </row>
    <row r="150" ht="15" customHeight="1" spans="1:14">
      <c r="A150" s="1" t="s">
        <v>0</v>
      </c>
      <c r="B150" s="1" t="s">
        <v>0</v>
      </c>
      <c r="C150" s="1" t="s">
        <v>0</v>
      </c>
      <c r="D150" s="1" t="s">
        <v>0</v>
      </c>
      <c r="E150" s="1" t="s">
        <v>0</v>
      </c>
      <c r="F150" s="1" t="s">
        <v>0</v>
      </c>
      <c r="G150" s="1" t="s">
        <v>0</v>
      </c>
      <c r="H150" s="4" t="s">
        <v>186</v>
      </c>
      <c r="I150" s="4" t="s">
        <v>0</v>
      </c>
      <c r="J150" s="4" t="s">
        <v>0</v>
      </c>
      <c r="K150" s="3" t="s">
        <v>432</v>
      </c>
      <c r="L150" s="4" t="s">
        <v>433</v>
      </c>
      <c r="M150" s="4" t="s">
        <v>0</v>
      </c>
      <c r="N150" s="1" t="s">
        <v>0</v>
      </c>
    </row>
    <row r="151" ht="41" customHeight="1" spans="1:14">
      <c r="A151" s="1" t="s">
        <v>0</v>
      </c>
      <c r="B151" s="5" t="s">
        <v>434</v>
      </c>
      <c r="C151" s="6" t="s">
        <v>6</v>
      </c>
      <c r="D151" s="6" t="s">
        <v>435</v>
      </c>
      <c r="E151" s="6" t="s">
        <v>436</v>
      </c>
      <c r="F151" s="6" t="s">
        <v>437</v>
      </c>
      <c r="G151" s="6" t="s">
        <v>438</v>
      </c>
      <c r="H151" s="6" t="s">
        <v>439</v>
      </c>
      <c r="I151" s="6" t="s">
        <v>440</v>
      </c>
      <c r="J151" s="6" t="s">
        <v>0</v>
      </c>
      <c r="K151" s="6" t="s">
        <v>45</v>
      </c>
      <c r="L151" s="6" t="s">
        <v>441</v>
      </c>
      <c r="M151" s="13" t="s">
        <v>442</v>
      </c>
      <c r="N151" s="1" t="s">
        <v>0</v>
      </c>
    </row>
    <row r="152" ht="15" customHeight="1" spans="1:14">
      <c r="A152" s="1" t="s">
        <v>0</v>
      </c>
      <c r="B152" s="7" t="s">
        <v>0</v>
      </c>
      <c r="C152" s="8" t="s">
        <v>212</v>
      </c>
      <c r="D152" s="9" t="s">
        <v>213</v>
      </c>
      <c r="E152" s="8" t="s">
        <v>0</v>
      </c>
      <c r="F152" s="10" t="s">
        <v>0</v>
      </c>
      <c r="G152" s="10" t="s">
        <v>0</v>
      </c>
      <c r="H152" s="11" t="s">
        <v>0</v>
      </c>
      <c r="I152" s="11" t="s">
        <v>0</v>
      </c>
      <c r="J152" s="11" t="s">
        <v>0</v>
      </c>
      <c r="K152" s="14" t="s">
        <v>0</v>
      </c>
      <c r="L152" s="8" t="s">
        <v>0</v>
      </c>
      <c r="M152" s="15" t="s">
        <v>0</v>
      </c>
      <c r="N152" s="1" t="s">
        <v>0</v>
      </c>
    </row>
    <row r="153" ht="15" customHeight="1" spans="1:14">
      <c r="A153" s="1" t="s">
        <v>0</v>
      </c>
      <c r="B153" s="7" t="s">
        <v>0</v>
      </c>
      <c r="C153" s="8" t="s">
        <v>214</v>
      </c>
      <c r="D153" s="9" t="s">
        <v>215</v>
      </c>
      <c r="E153" s="8" t="s">
        <v>154</v>
      </c>
      <c r="F153" s="10" t="s">
        <v>216</v>
      </c>
      <c r="G153" s="10" t="s">
        <v>0</v>
      </c>
      <c r="H153" s="11" t="s">
        <v>0</v>
      </c>
      <c r="I153" s="11" t="s">
        <v>0</v>
      </c>
      <c r="J153" s="11" t="s">
        <v>0</v>
      </c>
      <c r="K153" s="14" t="s">
        <v>0</v>
      </c>
      <c r="L153" s="8" t="s">
        <v>0</v>
      </c>
      <c r="M153" s="15" t="s">
        <v>0</v>
      </c>
      <c r="N153" s="1" t="s">
        <v>0</v>
      </c>
    </row>
    <row r="154" ht="15" customHeight="1" spans="1:14">
      <c r="A154" s="1" t="s">
        <v>0</v>
      </c>
      <c r="B154" s="7" t="s">
        <v>573</v>
      </c>
      <c r="C154" s="8" t="s">
        <v>0</v>
      </c>
      <c r="D154" s="9" t="s">
        <v>574</v>
      </c>
      <c r="E154" s="8" t="s">
        <v>154</v>
      </c>
      <c r="F154" s="10" t="s">
        <v>556</v>
      </c>
      <c r="G154" s="10" t="s">
        <v>0</v>
      </c>
      <c r="H154" s="11" t="s">
        <v>0</v>
      </c>
      <c r="I154" s="11" t="s">
        <v>0</v>
      </c>
      <c r="J154" s="11" t="s">
        <v>0</v>
      </c>
      <c r="K154" s="14" t="s">
        <v>0</v>
      </c>
      <c r="L154" s="8" t="s">
        <v>0</v>
      </c>
      <c r="M154" s="15" t="s">
        <v>0</v>
      </c>
      <c r="N154" s="1" t="s">
        <v>0</v>
      </c>
    </row>
    <row r="155" ht="15" customHeight="1" spans="1:14">
      <c r="A155" s="1" t="s">
        <v>0</v>
      </c>
      <c r="B155" s="7" t="s">
        <v>575</v>
      </c>
      <c r="C155" s="8" t="s">
        <v>0</v>
      </c>
      <c r="D155" s="9" t="s">
        <v>576</v>
      </c>
      <c r="E155" s="8" t="s">
        <v>154</v>
      </c>
      <c r="F155" s="10" t="s">
        <v>556</v>
      </c>
      <c r="G155" s="10" t="s">
        <v>0</v>
      </c>
      <c r="H155" s="11" t="s">
        <v>0</v>
      </c>
      <c r="I155" s="11" t="s">
        <v>0</v>
      </c>
      <c r="J155" s="11" t="s">
        <v>0</v>
      </c>
      <c r="K155" s="14" t="s">
        <v>0</v>
      </c>
      <c r="L155" s="8" t="s">
        <v>0</v>
      </c>
      <c r="M155" s="15" t="s">
        <v>0</v>
      </c>
      <c r="N155" s="1" t="s">
        <v>0</v>
      </c>
    </row>
    <row r="156" ht="15" customHeight="1" spans="1:14">
      <c r="A156" s="1" t="s">
        <v>0</v>
      </c>
      <c r="B156" s="7" t="s">
        <v>577</v>
      </c>
      <c r="C156" s="8" t="s">
        <v>0</v>
      </c>
      <c r="D156" s="9" t="s">
        <v>578</v>
      </c>
      <c r="E156" s="8" t="s">
        <v>154</v>
      </c>
      <c r="F156" s="10" t="s">
        <v>556</v>
      </c>
      <c r="G156" s="10" t="s">
        <v>0</v>
      </c>
      <c r="H156" s="11" t="s">
        <v>0</v>
      </c>
      <c r="I156" s="11" t="s">
        <v>0</v>
      </c>
      <c r="J156" s="11" t="s">
        <v>0</v>
      </c>
      <c r="K156" s="14" t="s">
        <v>0</v>
      </c>
      <c r="L156" s="8" t="s">
        <v>0</v>
      </c>
      <c r="M156" s="15" t="s">
        <v>0</v>
      </c>
      <c r="N156" s="1" t="s">
        <v>0</v>
      </c>
    </row>
    <row r="157" ht="18" customHeight="1" spans="1:14">
      <c r="A157" s="1" t="s">
        <v>0</v>
      </c>
      <c r="B157" s="7" t="s">
        <v>579</v>
      </c>
      <c r="C157" s="8" t="s">
        <v>0</v>
      </c>
      <c r="D157" s="9" t="s">
        <v>222</v>
      </c>
      <c r="E157" s="8" t="s">
        <v>154</v>
      </c>
      <c r="F157" s="10" t="s">
        <v>580</v>
      </c>
      <c r="G157" s="10" t="s">
        <v>0</v>
      </c>
      <c r="H157" s="11" t="s">
        <v>0</v>
      </c>
      <c r="I157" s="11" t="s">
        <v>0</v>
      </c>
      <c r="J157" s="11" t="s">
        <v>0</v>
      </c>
      <c r="K157" s="14" t="s">
        <v>0</v>
      </c>
      <c r="L157" s="8" t="s">
        <v>0</v>
      </c>
      <c r="M157" s="15" t="s">
        <v>0</v>
      </c>
      <c r="N157" s="1" t="s">
        <v>0</v>
      </c>
    </row>
    <row r="158" ht="15" customHeight="1" spans="1:14">
      <c r="A158" s="1" t="s">
        <v>0</v>
      </c>
      <c r="B158" s="7" t="s">
        <v>0</v>
      </c>
      <c r="C158" s="8" t="s">
        <v>219</v>
      </c>
      <c r="D158" s="9" t="s">
        <v>220</v>
      </c>
      <c r="E158" s="8" t="s">
        <v>0</v>
      </c>
      <c r="F158" s="10" t="s">
        <v>0</v>
      </c>
      <c r="G158" s="10" t="s">
        <v>0</v>
      </c>
      <c r="H158" s="11" t="s">
        <v>0</v>
      </c>
      <c r="I158" s="11" t="s">
        <v>0</v>
      </c>
      <c r="J158" s="11" t="s">
        <v>0</v>
      </c>
      <c r="K158" s="14" t="s">
        <v>0</v>
      </c>
      <c r="L158" s="8" t="s">
        <v>0</v>
      </c>
      <c r="M158" s="15" t="s">
        <v>0</v>
      </c>
      <c r="N158" s="1" t="s">
        <v>0</v>
      </c>
    </row>
    <row r="159" ht="15" customHeight="1" spans="1:14">
      <c r="A159" s="1" t="s">
        <v>0</v>
      </c>
      <c r="B159" s="7" t="s">
        <v>0</v>
      </c>
      <c r="C159" s="8" t="s">
        <v>221</v>
      </c>
      <c r="D159" s="9" t="s">
        <v>222</v>
      </c>
      <c r="E159" s="8" t="s">
        <v>154</v>
      </c>
      <c r="F159" s="10" t="s">
        <v>580</v>
      </c>
      <c r="G159" s="10" t="s">
        <v>0</v>
      </c>
      <c r="H159" s="11" t="s">
        <v>0</v>
      </c>
      <c r="I159" s="11" t="s">
        <v>0</v>
      </c>
      <c r="J159" s="11" t="s">
        <v>0</v>
      </c>
      <c r="K159" s="14" t="s">
        <v>0</v>
      </c>
      <c r="L159" s="8" t="s">
        <v>0</v>
      </c>
      <c r="M159" s="15" t="s">
        <v>0</v>
      </c>
      <c r="N159" s="1" t="s">
        <v>0</v>
      </c>
    </row>
    <row r="160" ht="18" customHeight="1" spans="1:14">
      <c r="A160" s="1" t="s">
        <v>0</v>
      </c>
      <c r="B160" s="7" t="s">
        <v>581</v>
      </c>
      <c r="C160" s="8" t="s">
        <v>0</v>
      </c>
      <c r="D160" s="9" t="s">
        <v>224</v>
      </c>
      <c r="E160" s="8" t="s">
        <v>154</v>
      </c>
      <c r="F160" s="10" t="s">
        <v>225</v>
      </c>
      <c r="G160" s="10" t="s">
        <v>0</v>
      </c>
      <c r="H160" s="11" t="s">
        <v>0</v>
      </c>
      <c r="I160" s="11" t="s">
        <v>0</v>
      </c>
      <c r="J160" s="11" t="s">
        <v>0</v>
      </c>
      <c r="K160" s="14" t="s">
        <v>0</v>
      </c>
      <c r="L160" s="8" t="s">
        <v>0</v>
      </c>
      <c r="M160" s="15" t="s">
        <v>0</v>
      </c>
      <c r="N160" s="1" t="s">
        <v>0</v>
      </c>
    </row>
    <row r="161" ht="15" customHeight="1" spans="1:14">
      <c r="A161" s="1" t="s">
        <v>0</v>
      </c>
      <c r="B161" s="7" t="s">
        <v>0</v>
      </c>
      <c r="C161" s="8" t="s">
        <v>219</v>
      </c>
      <c r="D161" s="9" t="s">
        <v>220</v>
      </c>
      <c r="E161" s="8" t="s">
        <v>0</v>
      </c>
      <c r="F161" s="10" t="s">
        <v>0</v>
      </c>
      <c r="G161" s="10" t="s">
        <v>0</v>
      </c>
      <c r="H161" s="11" t="s">
        <v>0</v>
      </c>
      <c r="I161" s="11" t="s">
        <v>0</v>
      </c>
      <c r="J161" s="11" t="s">
        <v>0</v>
      </c>
      <c r="K161" s="14" t="s">
        <v>0</v>
      </c>
      <c r="L161" s="8" t="s">
        <v>0</v>
      </c>
      <c r="M161" s="15" t="s">
        <v>0</v>
      </c>
      <c r="N161" s="1" t="s">
        <v>0</v>
      </c>
    </row>
    <row r="162" ht="15" customHeight="1" spans="1:14">
      <c r="A162" s="1" t="s">
        <v>0</v>
      </c>
      <c r="B162" s="7" t="s">
        <v>0</v>
      </c>
      <c r="C162" s="8" t="s">
        <v>223</v>
      </c>
      <c r="D162" s="9" t="s">
        <v>224</v>
      </c>
      <c r="E162" s="8" t="s">
        <v>154</v>
      </c>
      <c r="F162" s="10" t="s">
        <v>225</v>
      </c>
      <c r="G162" s="10" t="s">
        <v>0</v>
      </c>
      <c r="H162" s="11" t="s">
        <v>0</v>
      </c>
      <c r="I162" s="11" t="s">
        <v>0</v>
      </c>
      <c r="J162" s="11" t="s">
        <v>0</v>
      </c>
      <c r="K162" s="14" t="s">
        <v>0</v>
      </c>
      <c r="L162" s="8" t="s">
        <v>0</v>
      </c>
      <c r="M162" s="15" t="s">
        <v>0</v>
      </c>
      <c r="N162" s="1" t="s">
        <v>0</v>
      </c>
    </row>
    <row r="163" ht="15" customHeight="1" spans="1:14">
      <c r="A163" s="1" t="s">
        <v>0</v>
      </c>
      <c r="B163" s="7" t="s">
        <v>582</v>
      </c>
      <c r="C163" s="8" t="s">
        <v>0</v>
      </c>
      <c r="D163" s="9" t="s">
        <v>583</v>
      </c>
      <c r="E163" s="8" t="s">
        <v>584</v>
      </c>
      <c r="F163" s="10" t="s">
        <v>585</v>
      </c>
      <c r="G163" s="10" t="s">
        <v>0</v>
      </c>
      <c r="H163" s="11" t="s">
        <v>0</v>
      </c>
      <c r="I163" s="11" t="s">
        <v>0</v>
      </c>
      <c r="J163" s="11" t="s">
        <v>0</v>
      </c>
      <c r="K163" s="14" t="s">
        <v>0</v>
      </c>
      <c r="L163" s="8" t="s">
        <v>0</v>
      </c>
      <c r="M163" s="15" t="s">
        <v>0</v>
      </c>
      <c r="N163" s="1" t="s">
        <v>0</v>
      </c>
    </row>
    <row r="164" ht="18" customHeight="1" spans="1:14">
      <c r="A164" s="1" t="s">
        <v>0</v>
      </c>
      <c r="B164" s="7" t="s">
        <v>586</v>
      </c>
      <c r="C164" s="8" t="s">
        <v>0</v>
      </c>
      <c r="D164" s="9" t="s">
        <v>227</v>
      </c>
      <c r="E164" s="8" t="s">
        <v>584</v>
      </c>
      <c r="F164" s="10" t="s">
        <v>587</v>
      </c>
      <c r="G164" s="10" t="s">
        <v>0</v>
      </c>
      <c r="H164" s="11" t="s">
        <v>0</v>
      </c>
      <c r="I164" s="11" t="s">
        <v>0</v>
      </c>
      <c r="J164" s="11" t="s">
        <v>0</v>
      </c>
      <c r="K164" s="14" t="s">
        <v>0</v>
      </c>
      <c r="L164" s="8" t="s">
        <v>0</v>
      </c>
      <c r="M164" s="15" t="s">
        <v>0</v>
      </c>
      <c r="N164" s="1" t="s">
        <v>0</v>
      </c>
    </row>
    <row r="165" ht="15" customHeight="1" spans="1:14">
      <c r="A165" s="1" t="s">
        <v>0</v>
      </c>
      <c r="B165" s="7" t="s">
        <v>0</v>
      </c>
      <c r="C165" s="8" t="s">
        <v>226</v>
      </c>
      <c r="D165" s="9" t="s">
        <v>227</v>
      </c>
      <c r="E165" s="8" t="s">
        <v>0</v>
      </c>
      <c r="F165" s="10" t="s">
        <v>0</v>
      </c>
      <c r="G165" s="10" t="s">
        <v>0</v>
      </c>
      <c r="H165" s="11" t="s">
        <v>0</v>
      </c>
      <c r="I165" s="11" t="s">
        <v>0</v>
      </c>
      <c r="J165" s="11" t="s">
        <v>0</v>
      </c>
      <c r="K165" s="14" t="s">
        <v>0</v>
      </c>
      <c r="L165" s="8" t="s">
        <v>0</v>
      </c>
      <c r="M165" s="15" t="s">
        <v>0</v>
      </c>
      <c r="N165" s="1" t="s">
        <v>0</v>
      </c>
    </row>
    <row r="166" ht="15" customHeight="1" spans="1:14">
      <c r="A166" s="1" t="s">
        <v>0</v>
      </c>
      <c r="B166" s="7" t="s">
        <v>0</v>
      </c>
      <c r="C166" s="8" t="s">
        <v>228</v>
      </c>
      <c r="D166" s="9" t="s">
        <v>229</v>
      </c>
      <c r="E166" s="8" t="s">
        <v>230</v>
      </c>
      <c r="F166" s="10" t="s">
        <v>231</v>
      </c>
      <c r="G166" s="10" t="s">
        <v>0</v>
      </c>
      <c r="H166" s="11" t="s">
        <v>0</v>
      </c>
      <c r="I166" s="11" t="s">
        <v>0</v>
      </c>
      <c r="J166" s="11" t="s">
        <v>0</v>
      </c>
      <c r="K166" s="14" t="s">
        <v>0</v>
      </c>
      <c r="L166" s="8" t="s">
        <v>0</v>
      </c>
      <c r="M166" s="15" t="s">
        <v>0</v>
      </c>
      <c r="N166" s="1" t="s">
        <v>0</v>
      </c>
    </row>
    <row r="167" ht="18" customHeight="1" spans="1:14">
      <c r="A167" s="1" t="s">
        <v>0</v>
      </c>
      <c r="B167" s="7" t="s">
        <v>588</v>
      </c>
      <c r="C167" s="8" t="s">
        <v>0</v>
      </c>
      <c r="D167" s="9" t="s">
        <v>233</v>
      </c>
      <c r="E167" s="8" t="s">
        <v>584</v>
      </c>
      <c r="F167" s="10" t="s">
        <v>589</v>
      </c>
      <c r="G167" s="10" t="s">
        <v>0</v>
      </c>
      <c r="H167" s="11" t="s">
        <v>0</v>
      </c>
      <c r="I167" s="11" t="s">
        <v>0</v>
      </c>
      <c r="J167" s="11" t="s">
        <v>0</v>
      </c>
      <c r="K167" s="14" t="s">
        <v>0</v>
      </c>
      <c r="L167" s="8" t="s">
        <v>0</v>
      </c>
      <c r="M167" s="15" t="s">
        <v>0</v>
      </c>
      <c r="N167" s="1" t="s">
        <v>0</v>
      </c>
    </row>
    <row r="168" ht="15" customHeight="1" spans="1:14">
      <c r="A168" s="1" t="s">
        <v>0</v>
      </c>
      <c r="B168" s="7" t="s">
        <v>0</v>
      </c>
      <c r="C168" s="8" t="s">
        <v>226</v>
      </c>
      <c r="D168" s="9" t="s">
        <v>227</v>
      </c>
      <c r="E168" s="8" t="s">
        <v>0</v>
      </c>
      <c r="F168" s="10" t="s">
        <v>0</v>
      </c>
      <c r="G168" s="10" t="s">
        <v>0</v>
      </c>
      <c r="H168" s="11" t="s">
        <v>0</v>
      </c>
      <c r="I168" s="11" t="s">
        <v>0</v>
      </c>
      <c r="J168" s="11" t="s">
        <v>0</v>
      </c>
      <c r="K168" s="14" t="s">
        <v>0</v>
      </c>
      <c r="L168" s="8" t="s">
        <v>0</v>
      </c>
      <c r="M168" s="15" t="s">
        <v>0</v>
      </c>
      <c r="N168" s="1" t="s">
        <v>0</v>
      </c>
    </row>
    <row r="169" ht="15" customHeight="1" spans="1:14">
      <c r="A169" s="1" t="s">
        <v>0</v>
      </c>
      <c r="B169" s="7" t="s">
        <v>0</v>
      </c>
      <c r="C169" s="8" t="s">
        <v>232</v>
      </c>
      <c r="D169" s="9" t="s">
        <v>233</v>
      </c>
      <c r="E169" s="8" t="s">
        <v>230</v>
      </c>
      <c r="F169" s="10" t="s">
        <v>234</v>
      </c>
      <c r="G169" s="10" t="s">
        <v>0</v>
      </c>
      <c r="H169" s="11" t="s">
        <v>0</v>
      </c>
      <c r="I169" s="11" t="s">
        <v>0</v>
      </c>
      <c r="J169" s="11" t="s">
        <v>0</v>
      </c>
      <c r="K169" s="14" t="s">
        <v>0</v>
      </c>
      <c r="L169" s="8" t="s">
        <v>0</v>
      </c>
      <c r="M169" s="15" t="s">
        <v>0</v>
      </c>
      <c r="N169" s="1" t="s">
        <v>0</v>
      </c>
    </row>
    <row r="170" ht="15" customHeight="1" spans="1:14">
      <c r="A170" s="1" t="s">
        <v>0</v>
      </c>
      <c r="B170" s="7" t="s">
        <v>590</v>
      </c>
      <c r="C170" s="8" t="s">
        <v>0</v>
      </c>
      <c r="D170" s="9" t="s">
        <v>591</v>
      </c>
      <c r="E170" s="8" t="s">
        <v>455</v>
      </c>
      <c r="F170" s="10" t="s">
        <v>445</v>
      </c>
      <c r="G170" s="10" t="s">
        <v>0</v>
      </c>
      <c r="H170" s="11" t="s">
        <v>0</v>
      </c>
      <c r="I170" s="11" t="s">
        <v>0</v>
      </c>
      <c r="J170" s="11" t="s">
        <v>0</v>
      </c>
      <c r="K170" s="14" t="s">
        <v>0</v>
      </c>
      <c r="L170" s="8" t="s">
        <v>0</v>
      </c>
      <c r="M170" s="15" t="s">
        <v>0</v>
      </c>
      <c r="N170" s="1" t="s">
        <v>0</v>
      </c>
    </row>
    <row r="171" ht="15" customHeight="1" spans="1:14">
      <c r="A171" s="1" t="s">
        <v>0</v>
      </c>
      <c r="B171" s="7" t="s">
        <v>592</v>
      </c>
      <c r="C171" s="8" t="s">
        <v>0</v>
      </c>
      <c r="D171" s="9" t="s">
        <v>593</v>
      </c>
      <c r="E171" s="8" t="s">
        <v>86</v>
      </c>
      <c r="F171" s="10" t="s">
        <v>594</v>
      </c>
      <c r="G171" s="10" t="s">
        <v>0</v>
      </c>
      <c r="H171" s="11" t="s">
        <v>0</v>
      </c>
      <c r="I171" s="11" t="s">
        <v>0</v>
      </c>
      <c r="J171" s="11" t="s">
        <v>0</v>
      </c>
      <c r="K171" s="14" t="s">
        <v>0</v>
      </c>
      <c r="L171" s="8" t="s">
        <v>0</v>
      </c>
      <c r="M171" s="15" t="s">
        <v>0</v>
      </c>
      <c r="N171" s="1" t="s">
        <v>0</v>
      </c>
    </row>
    <row r="172" ht="15" customHeight="1" spans="1:14">
      <c r="A172" s="1" t="s">
        <v>0</v>
      </c>
      <c r="B172" s="7" t="s">
        <v>0</v>
      </c>
      <c r="C172" s="8" t="s">
        <v>98</v>
      </c>
      <c r="D172" s="9" t="s">
        <v>99</v>
      </c>
      <c r="E172" s="8" t="s">
        <v>0</v>
      </c>
      <c r="F172" s="10" t="s">
        <v>0</v>
      </c>
      <c r="G172" s="10" t="s">
        <v>0</v>
      </c>
      <c r="H172" s="11" t="s">
        <v>0</v>
      </c>
      <c r="I172" s="11" t="s">
        <v>0</v>
      </c>
      <c r="J172" s="11" t="s">
        <v>0</v>
      </c>
      <c r="K172" s="14" t="s">
        <v>0</v>
      </c>
      <c r="L172" s="8" t="s">
        <v>0</v>
      </c>
      <c r="M172" s="15" t="s">
        <v>0</v>
      </c>
      <c r="N172" s="1" t="s">
        <v>0</v>
      </c>
    </row>
    <row r="173" ht="15" customHeight="1" spans="1:14">
      <c r="A173" s="1" t="s">
        <v>0</v>
      </c>
      <c r="B173" s="7" t="s">
        <v>0</v>
      </c>
      <c r="C173" s="8" t="s">
        <v>100</v>
      </c>
      <c r="D173" s="9" t="s">
        <v>237</v>
      </c>
      <c r="E173" s="8" t="s">
        <v>86</v>
      </c>
      <c r="F173" s="10" t="s">
        <v>594</v>
      </c>
      <c r="G173" s="10" t="s">
        <v>0</v>
      </c>
      <c r="H173" s="11" t="s">
        <v>0</v>
      </c>
      <c r="I173" s="11" t="s">
        <v>0</v>
      </c>
      <c r="J173" s="11" t="s">
        <v>0</v>
      </c>
      <c r="K173" s="14" t="s">
        <v>0</v>
      </c>
      <c r="L173" s="8" t="s">
        <v>0</v>
      </c>
      <c r="M173" s="15" t="s">
        <v>0</v>
      </c>
      <c r="N173" s="1" t="s">
        <v>0</v>
      </c>
    </row>
    <row r="174" ht="18" customHeight="1" spans="1:14">
      <c r="A174" s="1" t="s">
        <v>0</v>
      </c>
      <c r="B174" s="7" t="s">
        <v>595</v>
      </c>
      <c r="C174" s="8" t="s">
        <v>0</v>
      </c>
      <c r="D174" s="9" t="s">
        <v>596</v>
      </c>
      <c r="E174" s="8" t="s">
        <v>455</v>
      </c>
      <c r="F174" s="10" t="s">
        <v>445</v>
      </c>
      <c r="G174" s="10" t="s">
        <v>0</v>
      </c>
      <c r="H174" s="11" t="s">
        <v>0</v>
      </c>
      <c r="I174" s="11" t="s">
        <v>0</v>
      </c>
      <c r="J174" s="11" t="s">
        <v>0</v>
      </c>
      <c r="K174" s="14" t="s">
        <v>0</v>
      </c>
      <c r="L174" s="8" t="s">
        <v>0</v>
      </c>
      <c r="M174" s="15" t="s">
        <v>0</v>
      </c>
      <c r="N174" s="1" t="s">
        <v>0</v>
      </c>
    </row>
    <row r="175" ht="15" customHeight="1" spans="1:14">
      <c r="A175" s="1" t="s">
        <v>0</v>
      </c>
      <c r="B175" s="7" t="s">
        <v>597</v>
      </c>
      <c r="C175" s="8" t="s">
        <v>0</v>
      </c>
      <c r="D175" s="9" t="s">
        <v>598</v>
      </c>
      <c r="E175" s="8" t="s">
        <v>455</v>
      </c>
      <c r="F175" s="10" t="s">
        <v>445</v>
      </c>
      <c r="G175" s="10" t="s">
        <v>0</v>
      </c>
      <c r="H175" s="11" t="s">
        <v>0</v>
      </c>
      <c r="I175" s="11" t="s">
        <v>0</v>
      </c>
      <c r="J175" s="11" t="s">
        <v>0</v>
      </c>
      <c r="K175" s="14" t="s">
        <v>0</v>
      </c>
      <c r="L175" s="8" t="s">
        <v>0</v>
      </c>
      <c r="M175" s="15" t="s">
        <v>0</v>
      </c>
      <c r="N175" s="1" t="s">
        <v>0</v>
      </c>
    </row>
    <row r="176" ht="15" customHeight="1" spans="1:14">
      <c r="A176" s="1" t="s">
        <v>0</v>
      </c>
      <c r="B176" s="7" t="s">
        <v>599</v>
      </c>
      <c r="C176" s="8" t="s">
        <v>0</v>
      </c>
      <c r="D176" s="9" t="s">
        <v>600</v>
      </c>
      <c r="E176" s="8" t="s">
        <v>86</v>
      </c>
      <c r="F176" s="10" t="s">
        <v>242</v>
      </c>
      <c r="G176" s="10" t="s">
        <v>0</v>
      </c>
      <c r="H176" s="11" t="s">
        <v>0</v>
      </c>
      <c r="I176" s="11" t="s">
        <v>0</v>
      </c>
      <c r="J176" s="11" t="s">
        <v>0</v>
      </c>
      <c r="K176" s="14" t="s">
        <v>0</v>
      </c>
      <c r="L176" s="8" t="s">
        <v>0</v>
      </c>
      <c r="M176" s="15" t="s">
        <v>0</v>
      </c>
      <c r="N176" s="1" t="s">
        <v>0</v>
      </c>
    </row>
    <row r="177" ht="15" customHeight="1" spans="1:14">
      <c r="A177" s="1" t="s">
        <v>0</v>
      </c>
      <c r="B177" s="7" t="s">
        <v>0</v>
      </c>
      <c r="C177" s="8" t="s">
        <v>240</v>
      </c>
      <c r="D177" s="9" t="s">
        <v>241</v>
      </c>
      <c r="E177" s="8" t="s">
        <v>86</v>
      </c>
      <c r="F177" s="10" t="s">
        <v>242</v>
      </c>
      <c r="G177" s="10" t="s">
        <v>0</v>
      </c>
      <c r="H177" s="11" t="s">
        <v>0</v>
      </c>
      <c r="I177" s="11" t="s">
        <v>0</v>
      </c>
      <c r="J177" s="11" t="s">
        <v>0</v>
      </c>
      <c r="K177" s="14" t="s">
        <v>0</v>
      </c>
      <c r="L177" s="8" t="s">
        <v>0</v>
      </c>
      <c r="M177" s="15" t="s">
        <v>0</v>
      </c>
      <c r="N177" s="1" t="s">
        <v>0</v>
      </c>
    </row>
    <row r="178" ht="15" customHeight="1" spans="1:14">
      <c r="A178" s="1" t="s">
        <v>0</v>
      </c>
      <c r="B178" s="7" t="s">
        <v>601</v>
      </c>
      <c r="C178" s="8" t="s">
        <v>0</v>
      </c>
      <c r="D178" s="9" t="s">
        <v>244</v>
      </c>
      <c r="E178" s="8" t="s">
        <v>455</v>
      </c>
      <c r="F178" s="10" t="s">
        <v>445</v>
      </c>
      <c r="G178" s="10" t="s">
        <v>0</v>
      </c>
      <c r="H178" s="11" t="s">
        <v>0</v>
      </c>
      <c r="I178" s="11" t="s">
        <v>0</v>
      </c>
      <c r="J178" s="11" t="s">
        <v>0</v>
      </c>
      <c r="K178" s="14" t="s">
        <v>0</v>
      </c>
      <c r="L178" s="8" t="s">
        <v>0</v>
      </c>
      <c r="M178" s="15" t="s">
        <v>0</v>
      </c>
      <c r="N178" s="1" t="s">
        <v>0</v>
      </c>
    </row>
    <row r="179" ht="15" customHeight="1" spans="1:14">
      <c r="A179" s="1" t="s">
        <v>0</v>
      </c>
      <c r="B179" s="7" t="s">
        <v>602</v>
      </c>
      <c r="C179" s="8" t="s">
        <v>0</v>
      </c>
      <c r="D179" s="9" t="s">
        <v>246</v>
      </c>
      <c r="E179" s="8" t="s">
        <v>247</v>
      </c>
      <c r="F179" s="10" t="s">
        <v>248</v>
      </c>
      <c r="G179" s="10" t="s">
        <v>0</v>
      </c>
      <c r="H179" s="11" t="s">
        <v>0</v>
      </c>
      <c r="I179" s="11" t="s">
        <v>0</v>
      </c>
      <c r="J179" s="11" t="s">
        <v>0</v>
      </c>
      <c r="K179" s="14" t="s">
        <v>0</v>
      </c>
      <c r="L179" s="8" t="s">
        <v>0</v>
      </c>
      <c r="M179" s="15" t="s">
        <v>0</v>
      </c>
      <c r="N179" s="1" t="s">
        <v>0</v>
      </c>
    </row>
    <row r="180" ht="15" customHeight="1" spans="1:14">
      <c r="A180" s="1" t="s">
        <v>0</v>
      </c>
      <c r="B180" s="7" t="s">
        <v>0</v>
      </c>
      <c r="C180" s="8" t="s">
        <v>245</v>
      </c>
      <c r="D180" s="9" t="s">
        <v>246</v>
      </c>
      <c r="E180" s="8" t="s">
        <v>247</v>
      </c>
      <c r="F180" s="10" t="s">
        <v>248</v>
      </c>
      <c r="G180" s="10" t="s">
        <v>0</v>
      </c>
      <c r="H180" s="11" t="s">
        <v>0</v>
      </c>
      <c r="I180" s="11" t="s">
        <v>0</v>
      </c>
      <c r="J180" s="11" t="s">
        <v>0</v>
      </c>
      <c r="K180" s="14" t="s">
        <v>0</v>
      </c>
      <c r="L180" s="8" t="s">
        <v>0</v>
      </c>
      <c r="M180" s="15" t="s">
        <v>0</v>
      </c>
      <c r="N180" s="1" t="s">
        <v>0</v>
      </c>
    </row>
    <row r="181" ht="18" customHeight="1" spans="1:14">
      <c r="A181" s="1" t="s">
        <v>0</v>
      </c>
      <c r="B181" s="7" t="s">
        <v>603</v>
      </c>
      <c r="C181" s="8" t="s">
        <v>0</v>
      </c>
      <c r="D181" s="9" t="s">
        <v>250</v>
      </c>
      <c r="E181" s="8" t="s">
        <v>154</v>
      </c>
      <c r="F181" s="10" t="s">
        <v>209</v>
      </c>
      <c r="G181" s="10" t="s">
        <v>0</v>
      </c>
      <c r="H181" s="11" t="s">
        <v>0</v>
      </c>
      <c r="I181" s="11" t="s">
        <v>0</v>
      </c>
      <c r="J181" s="11" t="s">
        <v>0</v>
      </c>
      <c r="K181" s="14" t="s">
        <v>0</v>
      </c>
      <c r="L181" s="8" t="s">
        <v>0</v>
      </c>
      <c r="M181" s="15" t="s">
        <v>0</v>
      </c>
      <c r="N181" s="1" t="s">
        <v>0</v>
      </c>
    </row>
    <row r="182" ht="18" customHeight="1" spans="1:14">
      <c r="A182" s="1" t="s">
        <v>0</v>
      </c>
      <c r="B182" s="7" t="s">
        <v>0</v>
      </c>
      <c r="C182" s="8" t="s">
        <v>249</v>
      </c>
      <c r="D182" s="9" t="s">
        <v>250</v>
      </c>
      <c r="E182" s="8" t="s">
        <v>154</v>
      </c>
      <c r="F182" s="10" t="s">
        <v>209</v>
      </c>
      <c r="G182" s="10" t="s">
        <v>0</v>
      </c>
      <c r="H182" s="11" t="s">
        <v>0</v>
      </c>
      <c r="I182" s="11" t="s">
        <v>0</v>
      </c>
      <c r="J182" s="11" t="s">
        <v>0</v>
      </c>
      <c r="K182" s="14" t="s">
        <v>0</v>
      </c>
      <c r="L182" s="8" t="s">
        <v>0</v>
      </c>
      <c r="M182" s="15" t="s">
        <v>0</v>
      </c>
      <c r="N182" s="1" t="s">
        <v>0</v>
      </c>
    </row>
    <row r="183" ht="15" customHeight="1" spans="1:14">
      <c r="A183" s="1" t="s">
        <v>0</v>
      </c>
      <c r="B183" s="7" t="s">
        <v>66</v>
      </c>
      <c r="C183" s="8" t="s">
        <v>0</v>
      </c>
      <c r="D183" s="9" t="s">
        <v>604</v>
      </c>
      <c r="E183" s="8" t="s">
        <v>455</v>
      </c>
      <c r="F183" s="10" t="s">
        <v>445</v>
      </c>
      <c r="G183" s="10" t="s">
        <v>0</v>
      </c>
      <c r="H183" s="11" t="s">
        <v>0</v>
      </c>
      <c r="I183" s="11" t="s">
        <v>0</v>
      </c>
      <c r="J183" s="11" t="s">
        <v>0</v>
      </c>
      <c r="K183" s="14" t="s">
        <v>0</v>
      </c>
      <c r="L183" s="8" t="s">
        <v>0</v>
      </c>
      <c r="M183" s="15" t="s">
        <v>0</v>
      </c>
      <c r="N183" s="1" t="s">
        <v>0</v>
      </c>
    </row>
    <row r="184" ht="15" customHeight="1" spans="1:14">
      <c r="A184" s="1" t="s">
        <v>0</v>
      </c>
      <c r="B184" s="7" t="s">
        <v>605</v>
      </c>
      <c r="C184" s="8" t="s">
        <v>0</v>
      </c>
      <c r="D184" s="9" t="s">
        <v>606</v>
      </c>
      <c r="E184" s="8" t="s">
        <v>607</v>
      </c>
      <c r="F184" s="10" t="s">
        <v>608</v>
      </c>
      <c r="G184" s="10" t="s">
        <v>403</v>
      </c>
      <c r="H184" s="11" t="s">
        <v>0</v>
      </c>
      <c r="I184" s="11" t="s">
        <v>0</v>
      </c>
      <c r="J184" s="11" t="s">
        <v>0</v>
      </c>
      <c r="K184" s="14" t="s">
        <v>0</v>
      </c>
      <c r="L184" s="8" t="s">
        <v>0</v>
      </c>
      <c r="M184" s="15" t="s">
        <v>0</v>
      </c>
      <c r="N184" s="1" t="s">
        <v>0</v>
      </c>
    </row>
    <row r="185" ht="15" customHeight="1" spans="1:14">
      <c r="A185" s="1" t="s">
        <v>0</v>
      </c>
      <c r="B185" s="7" t="s">
        <v>609</v>
      </c>
      <c r="C185" s="8" t="s">
        <v>0</v>
      </c>
      <c r="D185" s="9" t="s">
        <v>610</v>
      </c>
      <c r="E185" s="8" t="s">
        <v>607</v>
      </c>
      <c r="F185" s="10" t="s">
        <v>611</v>
      </c>
      <c r="G185" s="10" t="s">
        <v>398</v>
      </c>
      <c r="H185" s="11" t="s">
        <v>0</v>
      </c>
      <c r="I185" s="11" t="s">
        <v>0</v>
      </c>
      <c r="J185" s="11" t="s">
        <v>0</v>
      </c>
      <c r="K185" s="14" t="s">
        <v>0</v>
      </c>
      <c r="L185" s="8" t="s">
        <v>0</v>
      </c>
      <c r="M185" s="15" t="s">
        <v>0</v>
      </c>
      <c r="N185" s="1" t="s">
        <v>0</v>
      </c>
    </row>
    <row r="186" ht="15" customHeight="1" spans="1:14">
      <c r="A186" s="1" t="s">
        <v>0</v>
      </c>
      <c r="B186" s="7" t="s">
        <v>0</v>
      </c>
      <c r="C186" s="8" t="s">
        <v>257</v>
      </c>
      <c r="D186" s="9" t="s">
        <v>258</v>
      </c>
      <c r="E186" s="8" t="s">
        <v>0</v>
      </c>
      <c r="F186" s="10" t="s">
        <v>0</v>
      </c>
      <c r="G186" s="10" t="s">
        <v>0</v>
      </c>
      <c r="H186" s="11" t="s">
        <v>0</v>
      </c>
      <c r="I186" s="11" t="s">
        <v>0</v>
      </c>
      <c r="J186" s="11" t="s">
        <v>0</v>
      </c>
      <c r="K186" s="14" t="s">
        <v>0</v>
      </c>
      <c r="L186" s="8" t="s">
        <v>0</v>
      </c>
      <c r="M186" s="15" t="s">
        <v>0</v>
      </c>
      <c r="N186" s="1" t="s">
        <v>0</v>
      </c>
    </row>
    <row r="187" ht="15" customHeight="1" spans="1:14">
      <c r="A187" s="1" t="s">
        <v>0</v>
      </c>
      <c r="B187" s="7" t="s">
        <v>0</v>
      </c>
      <c r="C187" s="8" t="s">
        <v>259</v>
      </c>
      <c r="D187" s="9" t="s">
        <v>260</v>
      </c>
      <c r="E187" s="8" t="s">
        <v>86</v>
      </c>
      <c r="F187" s="10" t="s">
        <v>612</v>
      </c>
      <c r="G187" s="10" t="s">
        <v>0</v>
      </c>
      <c r="H187" s="11" t="s">
        <v>0</v>
      </c>
      <c r="I187" s="11" t="s">
        <v>0</v>
      </c>
      <c r="J187" s="11" t="s">
        <v>0</v>
      </c>
      <c r="K187" s="14" t="s">
        <v>0</v>
      </c>
      <c r="L187" s="8" t="s">
        <v>0</v>
      </c>
      <c r="M187" s="15" t="s">
        <v>0</v>
      </c>
      <c r="N187" s="1" t="s">
        <v>0</v>
      </c>
    </row>
    <row r="188" ht="15" customHeight="1" spans="1:14">
      <c r="A188" s="1" t="s">
        <v>0</v>
      </c>
      <c r="B188" s="7" t="s">
        <v>0</v>
      </c>
      <c r="C188" s="8" t="s">
        <v>262</v>
      </c>
      <c r="D188" s="9" t="s">
        <v>263</v>
      </c>
      <c r="E188" s="8" t="s">
        <v>0</v>
      </c>
      <c r="F188" s="10" t="s">
        <v>0</v>
      </c>
      <c r="G188" s="10" t="s">
        <v>0</v>
      </c>
      <c r="H188" s="11" t="s">
        <v>0</v>
      </c>
      <c r="I188" s="11" t="s">
        <v>0</v>
      </c>
      <c r="J188" s="11" t="s">
        <v>0</v>
      </c>
      <c r="K188" s="14" t="s">
        <v>0</v>
      </c>
      <c r="L188" s="8" t="s">
        <v>0</v>
      </c>
      <c r="M188" s="15" t="s">
        <v>0</v>
      </c>
      <c r="N188" s="1" t="s">
        <v>0</v>
      </c>
    </row>
    <row r="189" ht="15" customHeight="1" spans="1:14">
      <c r="A189" s="1" t="s">
        <v>0</v>
      </c>
      <c r="B189" s="7" t="s">
        <v>0</v>
      </c>
      <c r="C189" s="8" t="s">
        <v>264</v>
      </c>
      <c r="D189" s="9" t="s">
        <v>265</v>
      </c>
      <c r="E189" s="8" t="s">
        <v>86</v>
      </c>
      <c r="F189" s="10" t="s">
        <v>266</v>
      </c>
      <c r="G189" s="10" t="s">
        <v>0</v>
      </c>
      <c r="H189" s="11" t="s">
        <v>0</v>
      </c>
      <c r="I189" s="11" t="s">
        <v>0</v>
      </c>
      <c r="J189" s="11" t="s">
        <v>0</v>
      </c>
      <c r="K189" s="14" t="s">
        <v>0</v>
      </c>
      <c r="L189" s="8" t="s">
        <v>0</v>
      </c>
      <c r="M189" s="15" t="s">
        <v>0</v>
      </c>
      <c r="N189" s="1" t="s">
        <v>0</v>
      </c>
    </row>
    <row r="190" ht="15" customHeight="1" spans="1:14">
      <c r="A190" s="1" t="s">
        <v>0</v>
      </c>
      <c r="B190" s="7" t="s">
        <v>0</v>
      </c>
      <c r="C190" s="8" t="s">
        <v>267</v>
      </c>
      <c r="D190" s="9" t="s">
        <v>268</v>
      </c>
      <c r="E190" s="8" t="s">
        <v>0</v>
      </c>
      <c r="F190" s="10" t="s">
        <v>0</v>
      </c>
      <c r="G190" s="10" t="s">
        <v>0</v>
      </c>
      <c r="H190" s="11" t="s">
        <v>0</v>
      </c>
      <c r="I190" s="11" t="s">
        <v>0</v>
      </c>
      <c r="J190" s="11" t="s">
        <v>0</v>
      </c>
      <c r="K190" s="14" t="s">
        <v>0</v>
      </c>
      <c r="L190" s="8" t="s">
        <v>0</v>
      </c>
      <c r="M190" s="15" t="s">
        <v>0</v>
      </c>
      <c r="N190" s="1" t="s">
        <v>0</v>
      </c>
    </row>
    <row r="191" ht="15" customHeight="1" spans="1:14">
      <c r="A191" s="1" t="s">
        <v>0</v>
      </c>
      <c r="B191" s="7" t="s">
        <v>0</v>
      </c>
      <c r="C191" s="8" t="s">
        <v>272</v>
      </c>
      <c r="D191" s="9" t="s">
        <v>273</v>
      </c>
      <c r="E191" s="8" t="s">
        <v>86</v>
      </c>
      <c r="F191" s="10" t="s">
        <v>274</v>
      </c>
      <c r="G191" s="10" t="s">
        <v>0</v>
      </c>
      <c r="H191" s="11" t="s">
        <v>0</v>
      </c>
      <c r="I191" s="11" t="s">
        <v>0</v>
      </c>
      <c r="J191" s="11" t="s">
        <v>0</v>
      </c>
      <c r="K191" s="14" t="s">
        <v>0</v>
      </c>
      <c r="L191" s="8" t="s">
        <v>0</v>
      </c>
      <c r="M191" s="15" t="s">
        <v>0</v>
      </c>
      <c r="N191" s="1" t="s">
        <v>0</v>
      </c>
    </row>
    <row r="192" ht="15" customHeight="1" spans="1:14">
      <c r="A192" s="1" t="s">
        <v>0</v>
      </c>
      <c r="B192" s="7" t="s">
        <v>0</v>
      </c>
      <c r="C192" s="8" t="s">
        <v>278</v>
      </c>
      <c r="D192" s="9" t="s">
        <v>279</v>
      </c>
      <c r="E192" s="8" t="s">
        <v>0</v>
      </c>
      <c r="F192" s="10" t="s">
        <v>0</v>
      </c>
      <c r="G192" s="10" t="s">
        <v>0</v>
      </c>
      <c r="H192" s="11" t="s">
        <v>0</v>
      </c>
      <c r="I192" s="11" t="s">
        <v>0</v>
      </c>
      <c r="J192" s="11" t="s">
        <v>0</v>
      </c>
      <c r="K192" s="14" t="s">
        <v>0</v>
      </c>
      <c r="L192" s="8" t="s">
        <v>0</v>
      </c>
      <c r="M192" s="15" t="s">
        <v>0</v>
      </c>
      <c r="N192" s="1" t="s">
        <v>0</v>
      </c>
    </row>
    <row r="193" ht="8" customHeight="1" spans="1:14">
      <c r="A193" s="1" t="s">
        <v>0</v>
      </c>
      <c r="B193" s="7" t="s">
        <v>0</v>
      </c>
      <c r="C193" s="8" t="s">
        <v>0</v>
      </c>
      <c r="D193" s="9" t="s">
        <v>0</v>
      </c>
      <c r="E193" s="8" t="s">
        <v>0</v>
      </c>
      <c r="F193" s="10" t="s">
        <v>0</v>
      </c>
      <c r="G193" s="10" t="s">
        <v>0</v>
      </c>
      <c r="H193" s="11" t="s">
        <v>0</v>
      </c>
      <c r="I193" s="11" t="s">
        <v>0</v>
      </c>
      <c r="J193" s="11" t="s">
        <v>0</v>
      </c>
      <c r="K193" s="14" t="s">
        <v>0</v>
      </c>
      <c r="L193" s="8" t="s">
        <v>0</v>
      </c>
      <c r="M193" s="15" t="s">
        <v>0</v>
      </c>
      <c r="N193" s="1" t="s">
        <v>0</v>
      </c>
    </row>
    <row r="194" ht="15" customHeight="1" spans="1:14">
      <c r="A194" s="1" t="s">
        <v>0</v>
      </c>
      <c r="B194" s="12" t="s">
        <v>35</v>
      </c>
      <c r="C194" s="12" t="s">
        <v>0</v>
      </c>
      <c r="D194" s="12" t="s">
        <v>0</v>
      </c>
      <c r="E194" s="12" t="s">
        <v>0</v>
      </c>
      <c r="F194" s="12" t="s">
        <v>0</v>
      </c>
      <c r="G194" s="12" t="s">
        <v>36</v>
      </c>
      <c r="H194" s="12" t="s">
        <v>0</v>
      </c>
      <c r="I194" s="12" t="s">
        <v>0</v>
      </c>
      <c r="J194" s="12" t="s">
        <v>0</v>
      </c>
      <c r="K194" s="12" t="s">
        <v>0</v>
      </c>
      <c r="L194" s="12" t="s">
        <v>0</v>
      </c>
      <c r="M194" s="12" t="s">
        <v>0</v>
      </c>
      <c r="N194" s="1" t="s">
        <v>0</v>
      </c>
    </row>
    <row r="195" ht="12" customHeight="1" spans="1:14">
      <c r="A195" s="1" t="s">
        <v>0</v>
      </c>
      <c r="B195" s="1" t="s">
        <v>0</v>
      </c>
      <c r="C195" s="1" t="s">
        <v>0</v>
      </c>
      <c r="D195" s="1" t="s">
        <v>0</v>
      </c>
      <c r="E195" s="1" t="s">
        <v>0</v>
      </c>
      <c r="F195" s="1" t="s">
        <v>0</v>
      </c>
      <c r="G195" s="1" t="s">
        <v>0</v>
      </c>
      <c r="H195" s="1" t="s">
        <v>0</v>
      </c>
      <c r="I195" s="1" t="s">
        <v>0</v>
      </c>
      <c r="J195" s="1" t="s">
        <v>0</v>
      </c>
      <c r="K195" s="1" t="s">
        <v>0</v>
      </c>
      <c r="L195" s="1" t="s">
        <v>0</v>
      </c>
      <c r="M195" s="1" t="s">
        <v>0</v>
      </c>
      <c r="N195" s="1" t="s">
        <v>0</v>
      </c>
    </row>
    <row r="196" ht="42" customHeight="1" spans="1:14">
      <c r="A196" s="1" t="s">
        <v>0</v>
      </c>
      <c r="B196" s="1" t="s">
        <v>0</v>
      </c>
      <c r="C196" s="1" t="s">
        <v>0</v>
      </c>
      <c r="D196" s="1" t="s">
        <v>0</v>
      </c>
      <c r="E196" s="1" t="s">
        <v>0</v>
      </c>
      <c r="F196" s="1" t="s">
        <v>0</v>
      </c>
      <c r="G196" s="1" t="s">
        <v>0</v>
      </c>
      <c r="H196" s="1" t="s">
        <v>0</v>
      </c>
      <c r="I196" s="1" t="s">
        <v>0</v>
      </c>
      <c r="J196" s="1" t="s">
        <v>0</v>
      </c>
      <c r="K196" s="1" t="s">
        <v>0</v>
      </c>
      <c r="L196" s="1" t="s">
        <v>0</v>
      </c>
      <c r="M196" s="1" t="s">
        <v>0</v>
      </c>
      <c r="N196" s="1" t="s">
        <v>0</v>
      </c>
    </row>
    <row r="197" ht="28" customHeight="1" spans="1:14">
      <c r="A197" s="1" t="s">
        <v>0</v>
      </c>
      <c r="B197" s="2" t="s">
        <v>431</v>
      </c>
      <c r="C197" s="2" t="s">
        <v>0</v>
      </c>
      <c r="D197" s="2" t="s">
        <v>0</v>
      </c>
      <c r="E197" s="2" t="s">
        <v>0</v>
      </c>
      <c r="F197" s="2" t="s">
        <v>0</v>
      </c>
      <c r="G197" s="2" t="s">
        <v>0</v>
      </c>
      <c r="H197" s="2" t="s">
        <v>0</v>
      </c>
      <c r="I197" s="2" t="s">
        <v>0</v>
      </c>
      <c r="J197" s="2" t="s">
        <v>0</v>
      </c>
      <c r="K197" s="2" t="s">
        <v>0</v>
      </c>
      <c r="L197" s="2" t="s">
        <v>0</v>
      </c>
      <c r="M197" s="2" t="s">
        <v>0</v>
      </c>
      <c r="N197" s="1" t="s">
        <v>0</v>
      </c>
    </row>
    <row r="198" ht="15" customHeight="1" spans="1:14">
      <c r="A198" s="1" t="s">
        <v>0</v>
      </c>
      <c r="B198" s="3" t="s">
        <v>38</v>
      </c>
      <c r="C198" s="3" t="s">
        <v>0</v>
      </c>
      <c r="D198" s="3" t="s">
        <v>0</v>
      </c>
      <c r="E198" s="3" t="s">
        <v>0</v>
      </c>
      <c r="F198" s="3" t="s">
        <v>0</v>
      </c>
      <c r="G198" s="3" t="s">
        <v>0</v>
      </c>
      <c r="H198" s="3" t="s">
        <v>0</v>
      </c>
      <c r="I198" s="3" t="s">
        <v>0</v>
      </c>
      <c r="J198" s="1" t="s">
        <v>0</v>
      </c>
      <c r="K198" s="1" t="s">
        <v>0</v>
      </c>
      <c r="L198" s="1" t="s">
        <v>0</v>
      </c>
      <c r="M198" s="1" t="s">
        <v>0</v>
      </c>
      <c r="N198" s="1" t="s">
        <v>0</v>
      </c>
    </row>
    <row r="199" ht="15" customHeight="1" spans="1:14">
      <c r="A199" s="1" t="s">
        <v>0</v>
      </c>
      <c r="B199" s="1" t="s">
        <v>0</v>
      </c>
      <c r="C199" s="1" t="s">
        <v>0</v>
      </c>
      <c r="D199" s="1" t="s">
        <v>0</v>
      </c>
      <c r="E199" s="1" t="s">
        <v>0</v>
      </c>
      <c r="F199" s="1" t="s">
        <v>0</v>
      </c>
      <c r="G199" s="1" t="s">
        <v>0</v>
      </c>
      <c r="H199" s="4" t="s">
        <v>253</v>
      </c>
      <c r="I199" s="4" t="s">
        <v>0</v>
      </c>
      <c r="J199" s="4" t="s">
        <v>0</v>
      </c>
      <c r="K199" s="3" t="s">
        <v>432</v>
      </c>
      <c r="L199" s="4" t="s">
        <v>433</v>
      </c>
      <c r="M199" s="4" t="s">
        <v>0</v>
      </c>
      <c r="N199" s="1" t="s">
        <v>0</v>
      </c>
    </row>
    <row r="200" ht="41" customHeight="1" spans="1:14">
      <c r="A200" s="1" t="s">
        <v>0</v>
      </c>
      <c r="B200" s="5" t="s">
        <v>434</v>
      </c>
      <c r="C200" s="6" t="s">
        <v>6</v>
      </c>
      <c r="D200" s="6" t="s">
        <v>435</v>
      </c>
      <c r="E200" s="6" t="s">
        <v>436</v>
      </c>
      <c r="F200" s="6" t="s">
        <v>437</v>
      </c>
      <c r="G200" s="6" t="s">
        <v>438</v>
      </c>
      <c r="H200" s="6" t="s">
        <v>439</v>
      </c>
      <c r="I200" s="6" t="s">
        <v>440</v>
      </c>
      <c r="J200" s="6" t="s">
        <v>0</v>
      </c>
      <c r="K200" s="6" t="s">
        <v>45</v>
      </c>
      <c r="L200" s="6" t="s">
        <v>441</v>
      </c>
      <c r="M200" s="13" t="s">
        <v>442</v>
      </c>
      <c r="N200" s="1" t="s">
        <v>0</v>
      </c>
    </row>
    <row r="201" ht="15" customHeight="1" spans="1:14">
      <c r="A201" s="1" t="s">
        <v>0</v>
      </c>
      <c r="B201" s="7" t="s">
        <v>0</v>
      </c>
      <c r="C201" s="8" t="s">
        <v>280</v>
      </c>
      <c r="D201" s="9" t="s">
        <v>281</v>
      </c>
      <c r="E201" s="8" t="s">
        <v>0</v>
      </c>
      <c r="F201" s="10" t="s">
        <v>0</v>
      </c>
      <c r="G201" s="10" t="s">
        <v>0</v>
      </c>
      <c r="H201" s="11" t="s">
        <v>0</v>
      </c>
      <c r="I201" s="11" t="s">
        <v>0</v>
      </c>
      <c r="J201" s="11" t="s">
        <v>0</v>
      </c>
      <c r="K201" s="14" t="s">
        <v>0</v>
      </c>
      <c r="L201" s="8" t="s">
        <v>0</v>
      </c>
      <c r="M201" s="15" t="s">
        <v>0</v>
      </c>
      <c r="N201" s="1" t="s">
        <v>0</v>
      </c>
    </row>
    <row r="202" ht="15" customHeight="1" spans="1:14">
      <c r="A202" s="1" t="s">
        <v>0</v>
      </c>
      <c r="B202" s="7" t="s">
        <v>0</v>
      </c>
      <c r="C202" s="8" t="s">
        <v>282</v>
      </c>
      <c r="D202" s="9" t="s">
        <v>283</v>
      </c>
      <c r="E202" s="8" t="s">
        <v>86</v>
      </c>
      <c r="F202" s="10" t="s">
        <v>613</v>
      </c>
      <c r="G202" s="10" t="s">
        <v>0</v>
      </c>
      <c r="H202" s="11" t="s">
        <v>0</v>
      </c>
      <c r="I202" s="11" t="s">
        <v>0</v>
      </c>
      <c r="J202" s="11" t="s">
        <v>0</v>
      </c>
      <c r="K202" s="14" t="s">
        <v>0</v>
      </c>
      <c r="L202" s="8" t="s">
        <v>0</v>
      </c>
      <c r="M202" s="15" t="s">
        <v>0</v>
      </c>
      <c r="N202" s="1" t="s">
        <v>0</v>
      </c>
    </row>
    <row r="203" ht="15" customHeight="1" spans="1:14">
      <c r="A203" s="1" t="s">
        <v>0</v>
      </c>
      <c r="B203" s="7" t="s">
        <v>0</v>
      </c>
      <c r="C203" s="8" t="s">
        <v>285</v>
      </c>
      <c r="D203" s="9" t="s">
        <v>286</v>
      </c>
      <c r="E203" s="8" t="s">
        <v>0</v>
      </c>
      <c r="F203" s="10" t="s">
        <v>0</v>
      </c>
      <c r="G203" s="10" t="s">
        <v>0</v>
      </c>
      <c r="H203" s="11" t="s">
        <v>0</v>
      </c>
      <c r="I203" s="11" t="s">
        <v>0</v>
      </c>
      <c r="J203" s="11" t="s">
        <v>0</v>
      </c>
      <c r="K203" s="14" t="s">
        <v>0</v>
      </c>
      <c r="L203" s="8" t="s">
        <v>0</v>
      </c>
      <c r="M203" s="15" t="s">
        <v>0</v>
      </c>
      <c r="N203" s="1" t="s">
        <v>0</v>
      </c>
    </row>
    <row r="204" ht="15" customHeight="1" spans="1:14">
      <c r="A204" s="1" t="s">
        <v>0</v>
      </c>
      <c r="B204" s="7" t="s">
        <v>0</v>
      </c>
      <c r="C204" s="8" t="s">
        <v>287</v>
      </c>
      <c r="D204" s="9" t="s">
        <v>288</v>
      </c>
      <c r="E204" s="8" t="s">
        <v>0</v>
      </c>
      <c r="F204" s="10" t="s">
        <v>0</v>
      </c>
      <c r="G204" s="10" t="s">
        <v>0</v>
      </c>
      <c r="H204" s="11" t="s">
        <v>0</v>
      </c>
      <c r="I204" s="11" t="s">
        <v>0</v>
      </c>
      <c r="J204" s="11" t="s">
        <v>0</v>
      </c>
      <c r="K204" s="14" t="s">
        <v>0</v>
      </c>
      <c r="L204" s="8" t="s">
        <v>0</v>
      </c>
      <c r="M204" s="15" t="s">
        <v>0</v>
      </c>
      <c r="N204" s="1" t="s">
        <v>0</v>
      </c>
    </row>
    <row r="205" ht="15" customHeight="1" spans="1:14">
      <c r="A205" s="1" t="s">
        <v>0</v>
      </c>
      <c r="B205" s="7" t="s">
        <v>0</v>
      </c>
      <c r="C205" s="8" t="s">
        <v>289</v>
      </c>
      <c r="D205" s="9" t="s">
        <v>283</v>
      </c>
      <c r="E205" s="8" t="s">
        <v>86</v>
      </c>
      <c r="F205" s="10" t="s">
        <v>614</v>
      </c>
      <c r="G205" s="10" t="s">
        <v>0</v>
      </c>
      <c r="H205" s="11" t="s">
        <v>0</v>
      </c>
      <c r="I205" s="11" t="s">
        <v>0</v>
      </c>
      <c r="J205" s="11" t="s">
        <v>0</v>
      </c>
      <c r="K205" s="14" t="s">
        <v>0</v>
      </c>
      <c r="L205" s="8" t="s">
        <v>0</v>
      </c>
      <c r="M205" s="15" t="s">
        <v>0</v>
      </c>
      <c r="N205" s="1" t="s">
        <v>0</v>
      </c>
    </row>
    <row r="206" ht="18" customHeight="1" spans="1:14">
      <c r="A206" s="1" t="s">
        <v>0</v>
      </c>
      <c r="B206" s="7" t="s">
        <v>0</v>
      </c>
      <c r="C206" s="8" t="s">
        <v>291</v>
      </c>
      <c r="D206" s="9" t="s">
        <v>292</v>
      </c>
      <c r="E206" s="8" t="s">
        <v>0</v>
      </c>
      <c r="F206" s="10" t="s">
        <v>0</v>
      </c>
      <c r="G206" s="10" t="s">
        <v>0</v>
      </c>
      <c r="H206" s="11" t="s">
        <v>0</v>
      </c>
      <c r="I206" s="11" t="s">
        <v>0</v>
      </c>
      <c r="J206" s="11" t="s">
        <v>0</v>
      </c>
      <c r="K206" s="14" t="s">
        <v>0</v>
      </c>
      <c r="L206" s="8" t="s">
        <v>0</v>
      </c>
      <c r="M206" s="15" t="s">
        <v>0</v>
      </c>
      <c r="N206" s="1" t="s">
        <v>0</v>
      </c>
    </row>
    <row r="207" ht="15" customHeight="1" spans="1:14">
      <c r="A207" s="1" t="s">
        <v>0</v>
      </c>
      <c r="B207" s="7" t="s">
        <v>0</v>
      </c>
      <c r="C207" s="8" t="s">
        <v>293</v>
      </c>
      <c r="D207" s="9" t="s">
        <v>294</v>
      </c>
      <c r="E207" s="8" t="s">
        <v>0</v>
      </c>
      <c r="F207" s="10" t="s">
        <v>0</v>
      </c>
      <c r="G207" s="10" t="s">
        <v>0</v>
      </c>
      <c r="H207" s="11" t="s">
        <v>0</v>
      </c>
      <c r="I207" s="11" t="s">
        <v>0</v>
      </c>
      <c r="J207" s="11" t="s">
        <v>0</v>
      </c>
      <c r="K207" s="14" t="s">
        <v>0</v>
      </c>
      <c r="L207" s="8" t="s">
        <v>0</v>
      </c>
      <c r="M207" s="15" t="s">
        <v>0</v>
      </c>
      <c r="N207" s="1" t="s">
        <v>0</v>
      </c>
    </row>
    <row r="208" ht="15" customHeight="1" spans="1:14">
      <c r="A208" s="1" t="s">
        <v>0</v>
      </c>
      <c r="B208" s="7" t="s">
        <v>0</v>
      </c>
      <c r="C208" s="8" t="s">
        <v>295</v>
      </c>
      <c r="D208" s="9" t="s">
        <v>283</v>
      </c>
      <c r="E208" s="8" t="s">
        <v>86</v>
      </c>
      <c r="F208" s="10" t="s">
        <v>615</v>
      </c>
      <c r="G208" s="10" t="s">
        <v>0</v>
      </c>
      <c r="H208" s="11" t="s">
        <v>0</v>
      </c>
      <c r="I208" s="11" t="s">
        <v>0</v>
      </c>
      <c r="J208" s="11" t="s">
        <v>0</v>
      </c>
      <c r="K208" s="14" t="s">
        <v>0</v>
      </c>
      <c r="L208" s="8" t="s">
        <v>0</v>
      </c>
      <c r="M208" s="15" t="s">
        <v>0</v>
      </c>
      <c r="N208" s="1" t="s">
        <v>0</v>
      </c>
    </row>
    <row r="209" ht="18" customHeight="1" spans="1:14">
      <c r="A209" s="1" t="s">
        <v>0</v>
      </c>
      <c r="B209" s="7" t="s">
        <v>0</v>
      </c>
      <c r="C209" s="8" t="s">
        <v>297</v>
      </c>
      <c r="D209" s="9" t="s">
        <v>298</v>
      </c>
      <c r="E209" s="8" t="s">
        <v>0</v>
      </c>
      <c r="F209" s="10" t="s">
        <v>0</v>
      </c>
      <c r="G209" s="10" t="s">
        <v>0</v>
      </c>
      <c r="H209" s="11" t="s">
        <v>0</v>
      </c>
      <c r="I209" s="11" t="s">
        <v>0</v>
      </c>
      <c r="J209" s="11" t="s">
        <v>0</v>
      </c>
      <c r="K209" s="14" t="s">
        <v>0</v>
      </c>
      <c r="L209" s="8" t="s">
        <v>0</v>
      </c>
      <c r="M209" s="15" t="s">
        <v>0</v>
      </c>
      <c r="N209" s="1" t="s">
        <v>0</v>
      </c>
    </row>
    <row r="210" ht="15" customHeight="1" spans="1:14">
      <c r="A210" s="1" t="s">
        <v>0</v>
      </c>
      <c r="B210" s="7" t="s">
        <v>0</v>
      </c>
      <c r="C210" s="8" t="s">
        <v>299</v>
      </c>
      <c r="D210" s="9" t="s">
        <v>300</v>
      </c>
      <c r="E210" s="8" t="s">
        <v>0</v>
      </c>
      <c r="F210" s="10" t="s">
        <v>0</v>
      </c>
      <c r="G210" s="10" t="s">
        <v>0</v>
      </c>
      <c r="H210" s="11" t="s">
        <v>0</v>
      </c>
      <c r="I210" s="11" t="s">
        <v>0</v>
      </c>
      <c r="J210" s="11" t="s">
        <v>0</v>
      </c>
      <c r="K210" s="14" t="s">
        <v>0</v>
      </c>
      <c r="L210" s="8" t="s">
        <v>0</v>
      </c>
      <c r="M210" s="15" t="s">
        <v>0</v>
      </c>
      <c r="N210" s="1" t="s">
        <v>0</v>
      </c>
    </row>
    <row r="211" ht="15" customHeight="1" spans="1:14">
      <c r="A211" s="1" t="s">
        <v>0</v>
      </c>
      <c r="B211" s="7" t="s">
        <v>0</v>
      </c>
      <c r="C211" s="8" t="s">
        <v>301</v>
      </c>
      <c r="D211" s="9" t="s">
        <v>302</v>
      </c>
      <c r="E211" s="8" t="s">
        <v>0</v>
      </c>
      <c r="F211" s="10" t="s">
        <v>0</v>
      </c>
      <c r="G211" s="10" t="s">
        <v>0</v>
      </c>
      <c r="H211" s="11" t="s">
        <v>0</v>
      </c>
      <c r="I211" s="11" t="s">
        <v>0</v>
      </c>
      <c r="J211" s="11" t="s">
        <v>0</v>
      </c>
      <c r="K211" s="14" t="s">
        <v>0</v>
      </c>
      <c r="L211" s="8" t="s">
        <v>0</v>
      </c>
      <c r="M211" s="15" t="s">
        <v>0</v>
      </c>
      <c r="N211" s="1" t="s">
        <v>0</v>
      </c>
    </row>
    <row r="212" ht="18" customHeight="1" spans="1:14">
      <c r="A212" s="1" t="s">
        <v>0</v>
      </c>
      <c r="B212" s="7" t="s">
        <v>0</v>
      </c>
      <c r="C212" s="8" t="s">
        <v>303</v>
      </c>
      <c r="D212" s="9" t="s">
        <v>270</v>
      </c>
      <c r="E212" s="8" t="s">
        <v>86</v>
      </c>
      <c r="F212" s="10" t="s">
        <v>304</v>
      </c>
      <c r="G212" s="10" t="s">
        <v>0</v>
      </c>
      <c r="H212" s="11" t="s">
        <v>0</v>
      </c>
      <c r="I212" s="11" t="s">
        <v>0</v>
      </c>
      <c r="J212" s="11" t="s">
        <v>0</v>
      </c>
      <c r="K212" s="14" t="s">
        <v>0</v>
      </c>
      <c r="L212" s="8" t="s">
        <v>0</v>
      </c>
      <c r="M212" s="15" t="s">
        <v>0</v>
      </c>
      <c r="N212" s="1" t="s">
        <v>0</v>
      </c>
    </row>
    <row r="213" ht="15" customHeight="1" spans="1:14">
      <c r="A213" s="1" t="s">
        <v>0</v>
      </c>
      <c r="B213" s="7" t="s">
        <v>0</v>
      </c>
      <c r="C213" s="8" t="s">
        <v>305</v>
      </c>
      <c r="D213" s="9" t="s">
        <v>306</v>
      </c>
      <c r="E213" s="8" t="s">
        <v>0</v>
      </c>
      <c r="F213" s="10" t="s">
        <v>0</v>
      </c>
      <c r="G213" s="10" t="s">
        <v>0</v>
      </c>
      <c r="H213" s="11" t="s">
        <v>0</v>
      </c>
      <c r="I213" s="11" t="s">
        <v>0</v>
      </c>
      <c r="J213" s="11" t="s">
        <v>0</v>
      </c>
      <c r="K213" s="14" t="s">
        <v>0</v>
      </c>
      <c r="L213" s="8" t="s">
        <v>0</v>
      </c>
      <c r="M213" s="15" t="s">
        <v>0</v>
      </c>
      <c r="N213" s="1" t="s">
        <v>0</v>
      </c>
    </row>
    <row r="214" ht="18" customHeight="1" spans="1:14">
      <c r="A214" s="1" t="s">
        <v>0</v>
      </c>
      <c r="B214" s="7" t="s">
        <v>0</v>
      </c>
      <c r="C214" s="8" t="s">
        <v>307</v>
      </c>
      <c r="D214" s="9" t="s">
        <v>308</v>
      </c>
      <c r="E214" s="8" t="s">
        <v>230</v>
      </c>
      <c r="F214" s="10" t="s">
        <v>309</v>
      </c>
      <c r="G214" s="10" t="s">
        <v>0</v>
      </c>
      <c r="H214" s="11" t="s">
        <v>0</v>
      </c>
      <c r="I214" s="11" t="s">
        <v>0</v>
      </c>
      <c r="J214" s="11" t="s">
        <v>0</v>
      </c>
      <c r="K214" s="14" t="s">
        <v>0</v>
      </c>
      <c r="L214" s="8" t="s">
        <v>0</v>
      </c>
      <c r="M214" s="15" t="s">
        <v>0</v>
      </c>
      <c r="N214" s="1" t="s">
        <v>0</v>
      </c>
    </row>
    <row r="215" ht="15" customHeight="1" spans="1:14">
      <c r="A215" s="1" t="s">
        <v>0</v>
      </c>
      <c r="B215" s="7" t="s">
        <v>0</v>
      </c>
      <c r="C215" s="8" t="s">
        <v>310</v>
      </c>
      <c r="D215" s="9" t="s">
        <v>311</v>
      </c>
      <c r="E215" s="8" t="s">
        <v>86</v>
      </c>
      <c r="F215" s="10" t="s">
        <v>304</v>
      </c>
      <c r="G215" s="10" t="s">
        <v>0</v>
      </c>
      <c r="H215" s="11" t="s">
        <v>0</v>
      </c>
      <c r="I215" s="11" t="s">
        <v>0</v>
      </c>
      <c r="J215" s="11" t="s">
        <v>0</v>
      </c>
      <c r="K215" s="14" t="s">
        <v>0</v>
      </c>
      <c r="L215" s="8" t="s">
        <v>0</v>
      </c>
      <c r="M215" s="15" t="s">
        <v>0</v>
      </c>
      <c r="N215" s="1" t="s">
        <v>0</v>
      </c>
    </row>
    <row r="216" ht="15" customHeight="1" spans="1:14">
      <c r="A216" s="1" t="s">
        <v>0</v>
      </c>
      <c r="B216" s="7" t="s">
        <v>0</v>
      </c>
      <c r="C216" s="8" t="s">
        <v>312</v>
      </c>
      <c r="D216" s="9" t="s">
        <v>313</v>
      </c>
      <c r="E216" s="8" t="s">
        <v>86</v>
      </c>
      <c r="F216" s="10" t="s">
        <v>304</v>
      </c>
      <c r="G216" s="10" t="s">
        <v>0</v>
      </c>
      <c r="H216" s="11" t="s">
        <v>0</v>
      </c>
      <c r="I216" s="11" t="s">
        <v>0</v>
      </c>
      <c r="J216" s="11" t="s">
        <v>0</v>
      </c>
      <c r="K216" s="14" t="s">
        <v>0</v>
      </c>
      <c r="L216" s="8" t="s">
        <v>0</v>
      </c>
      <c r="M216" s="15" t="s">
        <v>0</v>
      </c>
      <c r="N216" s="1" t="s">
        <v>0</v>
      </c>
    </row>
    <row r="217" ht="15" customHeight="1" spans="1:14">
      <c r="A217" s="1" t="s">
        <v>0</v>
      </c>
      <c r="B217" s="7" t="s">
        <v>0</v>
      </c>
      <c r="C217" s="8" t="s">
        <v>337</v>
      </c>
      <c r="D217" s="9" t="s">
        <v>338</v>
      </c>
      <c r="E217" s="8" t="s">
        <v>0</v>
      </c>
      <c r="F217" s="10" t="s">
        <v>0</v>
      </c>
      <c r="G217" s="10" t="s">
        <v>0</v>
      </c>
      <c r="H217" s="11" t="s">
        <v>0</v>
      </c>
      <c r="I217" s="11" t="s">
        <v>0</v>
      </c>
      <c r="J217" s="11" t="s">
        <v>0</v>
      </c>
      <c r="K217" s="14" t="s">
        <v>0</v>
      </c>
      <c r="L217" s="8" t="s">
        <v>0</v>
      </c>
      <c r="M217" s="15" t="s">
        <v>0</v>
      </c>
      <c r="N217" s="1" t="s">
        <v>0</v>
      </c>
    </row>
    <row r="218" ht="18" customHeight="1" spans="1:14">
      <c r="A218" s="1" t="s">
        <v>0</v>
      </c>
      <c r="B218" s="7" t="s">
        <v>0</v>
      </c>
      <c r="C218" s="8" t="s">
        <v>339</v>
      </c>
      <c r="D218" s="9" t="s">
        <v>340</v>
      </c>
      <c r="E218" s="8" t="s">
        <v>0</v>
      </c>
      <c r="F218" s="10" t="s">
        <v>0</v>
      </c>
      <c r="G218" s="10" t="s">
        <v>0</v>
      </c>
      <c r="H218" s="11" t="s">
        <v>0</v>
      </c>
      <c r="I218" s="11" t="s">
        <v>0</v>
      </c>
      <c r="J218" s="11" t="s">
        <v>0</v>
      </c>
      <c r="K218" s="14" t="s">
        <v>0</v>
      </c>
      <c r="L218" s="8" t="s">
        <v>0</v>
      </c>
      <c r="M218" s="15" t="s">
        <v>0</v>
      </c>
      <c r="N218" s="1" t="s">
        <v>0</v>
      </c>
    </row>
    <row r="219" ht="15" customHeight="1" spans="1:14">
      <c r="A219" s="1" t="s">
        <v>0</v>
      </c>
      <c r="B219" s="7" t="s">
        <v>0</v>
      </c>
      <c r="C219" s="8" t="s">
        <v>342</v>
      </c>
      <c r="D219" s="9" t="s">
        <v>343</v>
      </c>
      <c r="E219" s="8" t="s">
        <v>86</v>
      </c>
      <c r="F219" s="10" t="s">
        <v>344</v>
      </c>
      <c r="G219" s="10" t="s">
        <v>0</v>
      </c>
      <c r="H219" s="11" t="s">
        <v>0</v>
      </c>
      <c r="I219" s="11" t="s">
        <v>0</v>
      </c>
      <c r="J219" s="11" t="s">
        <v>0</v>
      </c>
      <c r="K219" s="14" t="s">
        <v>0</v>
      </c>
      <c r="L219" s="8" t="s">
        <v>0</v>
      </c>
      <c r="M219" s="15" t="s">
        <v>0</v>
      </c>
      <c r="N219" s="1" t="s">
        <v>0</v>
      </c>
    </row>
    <row r="220" ht="15" customHeight="1" spans="1:14">
      <c r="A220" s="1" t="s">
        <v>0</v>
      </c>
      <c r="B220" s="7" t="s">
        <v>0</v>
      </c>
      <c r="C220" s="8" t="s">
        <v>616</v>
      </c>
      <c r="D220" s="9" t="s">
        <v>617</v>
      </c>
      <c r="E220" s="8" t="s">
        <v>86</v>
      </c>
      <c r="F220" s="10" t="s">
        <v>618</v>
      </c>
      <c r="G220" s="10" t="s">
        <v>0</v>
      </c>
      <c r="H220" s="11" t="s">
        <v>0</v>
      </c>
      <c r="I220" s="11" t="s">
        <v>0</v>
      </c>
      <c r="J220" s="11" t="s">
        <v>0</v>
      </c>
      <c r="K220" s="14" t="s">
        <v>0</v>
      </c>
      <c r="L220" s="8" t="s">
        <v>0</v>
      </c>
      <c r="M220" s="15" t="s">
        <v>0</v>
      </c>
      <c r="N220" s="1" t="s">
        <v>0</v>
      </c>
    </row>
    <row r="221" ht="15" customHeight="1" spans="1:14">
      <c r="A221" s="1" t="s">
        <v>0</v>
      </c>
      <c r="B221" s="7" t="s">
        <v>619</v>
      </c>
      <c r="C221" s="8" t="s">
        <v>0</v>
      </c>
      <c r="D221" s="9" t="s">
        <v>620</v>
      </c>
      <c r="E221" s="8" t="s">
        <v>607</v>
      </c>
      <c r="F221" s="10" t="s">
        <v>621</v>
      </c>
      <c r="G221" s="10" t="s">
        <v>51</v>
      </c>
      <c r="H221" s="11" t="s">
        <v>0</v>
      </c>
      <c r="I221" s="11" t="s">
        <v>0</v>
      </c>
      <c r="J221" s="11" t="s">
        <v>0</v>
      </c>
      <c r="K221" s="14" t="s">
        <v>0</v>
      </c>
      <c r="L221" s="8" t="s">
        <v>0</v>
      </c>
      <c r="M221" s="15" t="s">
        <v>0</v>
      </c>
      <c r="N221" s="1" t="s">
        <v>0</v>
      </c>
    </row>
    <row r="222" ht="15" customHeight="1" spans="1:14">
      <c r="A222" s="1" t="s">
        <v>0</v>
      </c>
      <c r="B222" s="7" t="s">
        <v>0</v>
      </c>
      <c r="C222" s="8" t="s">
        <v>257</v>
      </c>
      <c r="D222" s="9" t="s">
        <v>258</v>
      </c>
      <c r="E222" s="8" t="s">
        <v>0</v>
      </c>
      <c r="F222" s="10" t="s">
        <v>0</v>
      </c>
      <c r="G222" s="10" t="s">
        <v>0</v>
      </c>
      <c r="H222" s="11" t="s">
        <v>0</v>
      </c>
      <c r="I222" s="11" t="s">
        <v>0</v>
      </c>
      <c r="J222" s="11" t="s">
        <v>0</v>
      </c>
      <c r="K222" s="14" t="s">
        <v>0</v>
      </c>
      <c r="L222" s="8" t="s">
        <v>0</v>
      </c>
      <c r="M222" s="15" t="s">
        <v>0</v>
      </c>
      <c r="N222" s="1" t="s">
        <v>0</v>
      </c>
    </row>
    <row r="223" ht="15" customHeight="1" spans="1:14">
      <c r="A223" s="1" t="s">
        <v>0</v>
      </c>
      <c r="B223" s="7" t="s">
        <v>0</v>
      </c>
      <c r="C223" s="8" t="s">
        <v>259</v>
      </c>
      <c r="D223" s="9" t="s">
        <v>260</v>
      </c>
      <c r="E223" s="8" t="s">
        <v>86</v>
      </c>
      <c r="F223" s="10" t="s">
        <v>622</v>
      </c>
      <c r="G223" s="10" t="s">
        <v>0</v>
      </c>
      <c r="H223" s="11" t="s">
        <v>0</v>
      </c>
      <c r="I223" s="11" t="s">
        <v>0</v>
      </c>
      <c r="J223" s="11" t="s">
        <v>0</v>
      </c>
      <c r="K223" s="14" t="s">
        <v>0</v>
      </c>
      <c r="L223" s="8" t="s">
        <v>0</v>
      </c>
      <c r="M223" s="15" t="s">
        <v>0</v>
      </c>
      <c r="N223" s="1" t="s">
        <v>0</v>
      </c>
    </row>
    <row r="224" ht="15" customHeight="1" spans="1:14">
      <c r="A224" s="1" t="s">
        <v>0</v>
      </c>
      <c r="B224" s="7" t="s">
        <v>0</v>
      </c>
      <c r="C224" s="8" t="s">
        <v>267</v>
      </c>
      <c r="D224" s="9" t="s">
        <v>268</v>
      </c>
      <c r="E224" s="8" t="s">
        <v>0</v>
      </c>
      <c r="F224" s="10" t="s">
        <v>0</v>
      </c>
      <c r="G224" s="10" t="s">
        <v>0</v>
      </c>
      <c r="H224" s="11" t="s">
        <v>0</v>
      </c>
      <c r="I224" s="11" t="s">
        <v>0</v>
      </c>
      <c r="J224" s="11" t="s">
        <v>0</v>
      </c>
      <c r="K224" s="14" t="s">
        <v>0</v>
      </c>
      <c r="L224" s="8" t="s">
        <v>0</v>
      </c>
      <c r="M224" s="15" t="s">
        <v>0</v>
      </c>
      <c r="N224" s="1" t="s">
        <v>0</v>
      </c>
    </row>
    <row r="225" ht="15" customHeight="1" spans="1:14">
      <c r="A225" s="1" t="s">
        <v>0</v>
      </c>
      <c r="B225" s="7" t="s">
        <v>0</v>
      </c>
      <c r="C225" s="8" t="s">
        <v>269</v>
      </c>
      <c r="D225" s="9" t="s">
        <v>270</v>
      </c>
      <c r="E225" s="8" t="s">
        <v>86</v>
      </c>
      <c r="F225" s="10" t="s">
        <v>271</v>
      </c>
      <c r="G225" s="10" t="s">
        <v>0</v>
      </c>
      <c r="H225" s="11" t="s">
        <v>0</v>
      </c>
      <c r="I225" s="11" t="s">
        <v>0</v>
      </c>
      <c r="J225" s="11" t="s">
        <v>0</v>
      </c>
      <c r="K225" s="14" t="s">
        <v>0</v>
      </c>
      <c r="L225" s="8" t="s">
        <v>0</v>
      </c>
      <c r="M225" s="15" t="s">
        <v>0</v>
      </c>
      <c r="N225" s="1" t="s">
        <v>0</v>
      </c>
    </row>
    <row r="226" ht="15" customHeight="1" spans="1:14">
      <c r="A226" s="1" t="s">
        <v>0</v>
      </c>
      <c r="B226" s="7" t="s">
        <v>0</v>
      </c>
      <c r="C226" s="8" t="s">
        <v>275</v>
      </c>
      <c r="D226" s="9" t="s">
        <v>276</v>
      </c>
      <c r="E226" s="8" t="s">
        <v>230</v>
      </c>
      <c r="F226" s="10" t="s">
        <v>277</v>
      </c>
      <c r="G226" s="10" t="s">
        <v>0</v>
      </c>
      <c r="H226" s="11" t="s">
        <v>0</v>
      </c>
      <c r="I226" s="11" t="s">
        <v>0</v>
      </c>
      <c r="J226" s="11" t="s">
        <v>0</v>
      </c>
      <c r="K226" s="14" t="s">
        <v>0</v>
      </c>
      <c r="L226" s="8" t="s">
        <v>0</v>
      </c>
      <c r="M226" s="15" t="s">
        <v>0</v>
      </c>
      <c r="N226" s="1" t="s">
        <v>0</v>
      </c>
    </row>
    <row r="227" ht="15" customHeight="1" spans="1:14">
      <c r="A227" s="1" t="s">
        <v>0</v>
      </c>
      <c r="B227" s="7" t="s">
        <v>0</v>
      </c>
      <c r="C227" s="8" t="s">
        <v>278</v>
      </c>
      <c r="D227" s="9" t="s">
        <v>279</v>
      </c>
      <c r="E227" s="8" t="s">
        <v>0</v>
      </c>
      <c r="F227" s="10" t="s">
        <v>0</v>
      </c>
      <c r="G227" s="10" t="s">
        <v>0</v>
      </c>
      <c r="H227" s="11" t="s">
        <v>0</v>
      </c>
      <c r="I227" s="11" t="s">
        <v>0</v>
      </c>
      <c r="J227" s="11" t="s">
        <v>0</v>
      </c>
      <c r="K227" s="14" t="s">
        <v>0</v>
      </c>
      <c r="L227" s="8" t="s">
        <v>0</v>
      </c>
      <c r="M227" s="15" t="s">
        <v>0</v>
      </c>
      <c r="N227" s="1" t="s">
        <v>0</v>
      </c>
    </row>
    <row r="228" ht="15" customHeight="1" spans="1:14">
      <c r="A228" s="1" t="s">
        <v>0</v>
      </c>
      <c r="B228" s="7" t="s">
        <v>0</v>
      </c>
      <c r="C228" s="8" t="s">
        <v>280</v>
      </c>
      <c r="D228" s="9" t="s">
        <v>281</v>
      </c>
      <c r="E228" s="8" t="s">
        <v>0</v>
      </c>
      <c r="F228" s="10" t="s">
        <v>0</v>
      </c>
      <c r="G228" s="10" t="s">
        <v>0</v>
      </c>
      <c r="H228" s="11" t="s">
        <v>0</v>
      </c>
      <c r="I228" s="11" t="s">
        <v>0</v>
      </c>
      <c r="J228" s="11" t="s">
        <v>0</v>
      </c>
      <c r="K228" s="14" t="s">
        <v>0</v>
      </c>
      <c r="L228" s="8" t="s">
        <v>0</v>
      </c>
      <c r="M228" s="15" t="s">
        <v>0</v>
      </c>
      <c r="N228" s="1" t="s">
        <v>0</v>
      </c>
    </row>
    <row r="229" ht="15" customHeight="1" spans="1:14">
      <c r="A229" s="1" t="s">
        <v>0</v>
      </c>
      <c r="B229" s="7" t="s">
        <v>0</v>
      </c>
      <c r="C229" s="8" t="s">
        <v>282</v>
      </c>
      <c r="D229" s="9" t="s">
        <v>283</v>
      </c>
      <c r="E229" s="8" t="s">
        <v>86</v>
      </c>
      <c r="F229" s="10" t="s">
        <v>623</v>
      </c>
      <c r="G229" s="10" t="s">
        <v>0</v>
      </c>
      <c r="H229" s="11" t="s">
        <v>0</v>
      </c>
      <c r="I229" s="11" t="s">
        <v>0</v>
      </c>
      <c r="J229" s="11" t="s">
        <v>0</v>
      </c>
      <c r="K229" s="14" t="s">
        <v>0</v>
      </c>
      <c r="L229" s="8" t="s">
        <v>0</v>
      </c>
      <c r="M229" s="15" t="s">
        <v>0</v>
      </c>
      <c r="N229" s="1" t="s">
        <v>0</v>
      </c>
    </row>
    <row r="230" ht="15" customHeight="1" spans="1:14">
      <c r="A230" s="1" t="s">
        <v>0</v>
      </c>
      <c r="B230" s="7" t="s">
        <v>0</v>
      </c>
      <c r="C230" s="8" t="s">
        <v>285</v>
      </c>
      <c r="D230" s="9" t="s">
        <v>286</v>
      </c>
      <c r="E230" s="8" t="s">
        <v>0</v>
      </c>
      <c r="F230" s="10" t="s">
        <v>0</v>
      </c>
      <c r="G230" s="10" t="s">
        <v>0</v>
      </c>
      <c r="H230" s="11" t="s">
        <v>0</v>
      </c>
      <c r="I230" s="11" t="s">
        <v>0</v>
      </c>
      <c r="J230" s="11" t="s">
        <v>0</v>
      </c>
      <c r="K230" s="14" t="s">
        <v>0</v>
      </c>
      <c r="L230" s="8" t="s">
        <v>0</v>
      </c>
      <c r="M230" s="15" t="s">
        <v>0</v>
      </c>
      <c r="N230" s="1" t="s">
        <v>0</v>
      </c>
    </row>
    <row r="231" ht="15" customHeight="1" spans="1:14">
      <c r="A231" s="1" t="s">
        <v>0</v>
      </c>
      <c r="B231" s="7" t="s">
        <v>0</v>
      </c>
      <c r="C231" s="8" t="s">
        <v>287</v>
      </c>
      <c r="D231" s="9" t="s">
        <v>288</v>
      </c>
      <c r="E231" s="8" t="s">
        <v>0</v>
      </c>
      <c r="F231" s="10" t="s">
        <v>0</v>
      </c>
      <c r="G231" s="10" t="s">
        <v>0</v>
      </c>
      <c r="H231" s="11" t="s">
        <v>0</v>
      </c>
      <c r="I231" s="11" t="s">
        <v>0</v>
      </c>
      <c r="J231" s="11" t="s">
        <v>0</v>
      </c>
      <c r="K231" s="14" t="s">
        <v>0</v>
      </c>
      <c r="L231" s="8" t="s">
        <v>0</v>
      </c>
      <c r="M231" s="15" t="s">
        <v>0</v>
      </c>
      <c r="N231" s="1" t="s">
        <v>0</v>
      </c>
    </row>
    <row r="232" ht="15" customHeight="1" spans="1:14">
      <c r="A232" s="1" t="s">
        <v>0</v>
      </c>
      <c r="B232" s="7" t="s">
        <v>0</v>
      </c>
      <c r="C232" s="8" t="s">
        <v>289</v>
      </c>
      <c r="D232" s="9" t="s">
        <v>283</v>
      </c>
      <c r="E232" s="8" t="s">
        <v>86</v>
      </c>
      <c r="F232" s="10" t="s">
        <v>624</v>
      </c>
      <c r="G232" s="10" t="s">
        <v>0</v>
      </c>
      <c r="H232" s="11" t="s">
        <v>0</v>
      </c>
      <c r="I232" s="11" t="s">
        <v>0</v>
      </c>
      <c r="J232" s="11" t="s">
        <v>0</v>
      </c>
      <c r="K232" s="14" t="s">
        <v>0</v>
      </c>
      <c r="L232" s="8" t="s">
        <v>0</v>
      </c>
      <c r="M232" s="15" t="s">
        <v>0</v>
      </c>
      <c r="N232" s="1" t="s">
        <v>0</v>
      </c>
    </row>
    <row r="233" ht="18" customHeight="1" spans="1:14">
      <c r="A233" s="1" t="s">
        <v>0</v>
      </c>
      <c r="B233" s="7" t="s">
        <v>0</v>
      </c>
      <c r="C233" s="8" t="s">
        <v>291</v>
      </c>
      <c r="D233" s="9" t="s">
        <v>292</v>
      </c>
      <c r="E233" s="8" t="s">
        <v>0</v>
      </c>
      <c r="F233" s="10" t="s">
        <v>0</v>
      </c>
      <c r="G233" s="10" t="s">
        <v>0</v>
      </c>
      <c r="H233" s="11" t="s">
        <v>0</v>
      </c>
      <c r="I233" s="11" t="s">
        <v>0</v>
      </c>
      <c r="J233" s="11" t="s">
        <v>0</v>
      </c>
      <c r="K233" s="14" t="s">
        <v>0</v>
      </c>
      <c r="L233" s="8" t="s">
        <v>0</v>
      </c>
      <c r="M233" s="15" t="s">
        <v>0</v>
      </c>
      <c r="N233" s="1" t="s">
        <v>0</v>
      </c>
    </row>
    <row r="234" ht="15" customHeight="1" spans="1:14">
      <c r="A234" s="1" t="s">
        <v>0</v>
      </c>
      <c r="B234" s="7" t="s">
        <v>0</v>
      </c>
      <c r="C234" s="8" t="s">
        <v>293</v>
      </c>
      <c r="D234" s="9" t="s">
        <v>294</v>
      </c>
      <c r="E234" s="8" t="s">
        <v>0</v>
      </c>
      <c r="F234" s="10" t="s">
        <v>0</v>
      </c>
      <c r="G234" s="10" t="s">
        <v>0</v>
      </c>
      <c r="H234" s="11" t="s">
        <v>0</v>
      </c>
      <c r="I234" s="11" t="s">
        <v>0</v>
      </c>
      <c r="J234" s="11" t="s">
        <v>0</v>
      </c>
      <c r="K234" s="14" t="s">
        <v>0</v>
      </c>
      <c r="L234" s="8" t="s">
        <v>0</v>
      </c>
      <c r="M234" s="15" t="s">
        <v>0</v>
      </c>
      <c r="N234" s="1" t="s">
        <v>0</v>
      </c>
    </row>
    <row r="235" ht="15" customHeight="1" spans="1:14">
      <c r="A235" s="1" t="s">
        <v>0</v>
      </c>
      <c r="B235" s="7" t="s">
        <v>0</v>
      </c>
      <c r="C235" s="8" t="s">
        <v>295</v>
      </c>
      <c r="D235" s="9" t="s">
        <v>283</v>
      </c>
      <c r="E235" s="8" t="s">
        <v>86</v>
      </c>
      <c r="F235" s="10" t="s">
        <v>625</v>
      </c>
      <c r="G235" s="10" t="s">
        <v>0</v>
      </c>
      <c r="H235" s="11" t="s">
        <v>0</v>
      </c>
      <c r="I235" s="11" t="s">
        <v>0</v>
      </c>
      <c r="J235" s="11" t="s">
        <v>0</v>
      </c>
      <c r="K235" s="14" t="s">
        <v>0</v>
      </c>
      <c r="L235" s="8" t="s">
        <v>0</v>
      </c>
      <c r="M235" s="15" t="s">
        <v>0</v>
      </c>
      <c r="N235" s="1" t="s">
        <v>0</v>
      </c>
    </row>
    <row r="236" ht="15" customHeight="1" spans="1:14">
      <c r="A236" s="1" t="s">
        <v>0</v>
      </c>
      <c r="B236" s="7" t="s">
        <v>0</v>
      </c>
      <c r="C236" s="8" t="s">
        <v>314</v>
      </c>
      <c r="D236" s="9" t="s">
        <v>315</v>
      </c>
      <c r="E236" s="8" t="s">
        <v>0</v>
      </c>
      <c r="F236" s="10" t="s">
        <v>0</v>
      </c>
      <c r="G236" s="10" t="s">
        <v>0</v>
      </c>
      <c r="H236" s="11" t="s">
        <v>0</v>
      </c>
      <c r="I236" s="11" t="s">
        <v>0</v>
      </c>
      <c r="J236" s="11" t="s">
        <v>0</v>
      </c>
      <c r="K236" s="14" t="s">
        <v>0</v>
      </c>
      <c r="L236" s="8" t="s">
        <v>0</v>
      </c>
      <c r="M236" s="15" t="s">
        <v>0</v>
      </c>
      <c r="N236" s="1" t="s">
        <v>0</v>
      </c>
    </row>
    <row r="237" ht="15" customHeight="1" spans="1:14">
      <c r="A237" s="1" t="s">
        <v>0</v>
      </c>
      <c r="B237" s="7" t="s">
        <v>0</v>
      </c>
      <c r="C237" s="8" t="s">
        <v>316</v>
      </c>
      <c r="D237" s="9" t="s">
        <v>317</v>
      </c>
      <c r="E237" s="8" t="s">
        <v>0</v>
      </c>
      <c r="F237" s="10" t="s">
        <v>0</v>
      </c>
      <c r="G237" s="10" t="s">
        <v>0</v>
      </c>
      <c r="H237" s="11" t="s">
        <v>0</v>
      </c>
      <c r="I237" s="11" t="s">
        <v>0</v>
      </c>
      <c r="J237" s="11" t="s">
        <v>0</v>
      </c>
      <c r="K237" s="14" t="s">
        <v>0</v>
      </c>
      <c r="L237" s="8" t="s">
        <v>0</v>
      </c>
      <c r="M237" s="15" t="s">
        <v>0</v>
      </c>
      <c r="N237" s="1" t="s">
        <v>0</v>
      </c>
    </row>
    <row r="238" ht="15" customHeight="1" spans="1:14">
      <c r="A238" s="1" t="s">
        <v>0</v>
      </c>
      <c r="B238" s="7" t="s">
        <v>0</v>
      </c>
      <c r="C238" s="8" t="s">
        <v>318</v>
      </c>
      <c r="D238" s="9" t="s">
        <v>270</v>
      </c>
      <c r="E238" s="8" t="s">
        <v>86</v>
      </c>
      <c r="F238" s="10" t="s">
        <v>319</v>
      </c>
      <c r="G238" s="10" t="s">
        <v>0</v>
      </c>
      <c r="H238" s="11" t="s">
        <v>0</v>
      </c>
      <c r="I238" s="11" t="s">
        <v>0</v>
      </c>
      <c r="J238" s="11" t="s">
        <v>0</v>
      </c>
      <c r="K238" s="14" t="s">
        <v>0</v>
      </c>
      <c r="L238" s="8" t="s">
        <v>0</v>
      </c>
      <c r="M238" s="15" t="s">
        <v>0</v>
      </c>
      <c r="N238" s="1" t="s">
        <v>0</v>
      </c>
    </row>
    <row r="239" ht="15" customHeight="1" spans="1:14">
      <c r="A239" s="1" t="s">
        <v>0</v>
      </c>
      <c r="B239" s="7" t="s">
        <v>0</v>
      </c>
      <c r="C239" s="8" t="s">
        <v>320</v>
      </c>
      <c r="D239" s="9" t="s">
        <v>321</v>
      </c>
      <c r="E239" s="8" t="s">
        <v>0</v>
      </c>
      <c r="F239" s="10" t="s">
        <v>0</v>
      </c>
      <c r="G239" s="10" t="s">
        <v>0</v>
      </c>
      <c r="H239" s="11" t="s">
        <v>0</v>
      </c>
      <c r="I239" s="11" t="s">
        <v>0</v>
      </c>
      <c r="J239" s="11" t="s">
        <v>0</v>
      </c>
      <c r="K239" s="14" t="s">
        <v>0</v>
      </c>
      <c r="L239" s="8" t="s">
        <v>0</v>
      </c>
      <c r="M239" s="15" t="s">
        <v>0</v>
      </c>
      <c r="N239" s="1" t="s">
        <v>0</v>
      </c>
    </row>
    <row r="240" ht="15" customHeight="1" spans="1:14">
      <c r="A240" s="1" t="s">
        <v>0</v>
      </c>
      <c r="B240" s="7" t="s">
        <v>0</v>
      </c>
      <c r="C240" s="8" t="s">
        <v>322</v>
      </c>
      <c r="D240" s="9" t="s">
        <v>323</v>
      </c>
      <c r="E240" s="8" t="s">
        <v>0</v>
      </c>
      <c r="F240" s="10" t="s">
        <v>0</v>
      </c>
      <c r="G240" s="10" t="s">
        <v>0</v>
      </c>
      <c r="H240" s="11" t="s">
        <v>0</v>
      </c>
      <c r="I240" s="11" t="s">
        <v>0</v>
      </c>
      <c r="J240" s="11" t="s">
        <v>0</v>
      </c>
      <c r="K240" s="14" t="s">
        <v>0</v>
      </c>
      <c r="L240" s="8" t="s">
        <v>0</v>
      </c>
      <c r="M240" s="15" t="s">
        <v>0</v>
      </c>
      <c r="N240" s="1" t="s">
        <v>0</v>
      </c>
    </row>
    <row r="241" ht="18" customHeight="1" spans="1:14">
      <c r="A241" s="1" t="s">
        <v>0</v>
      </c>
      <c r="B241" s="7" t="s">
        <v>0</v>
      </c>
      <c r="C241" s="8" t="s">
        <v>324</v>
      </c>
      <c r="D241" s="9" t="s">
        <v>325</v>
      </c>
      <c r="E241" s="8" t="s">
        <v>230</v>
      </c>
      <c r="F241" s="10" t="s">
        <v>326</v>
      </c>
      <c r="G241" s="10" t="s">
        <v>0</v>
      </c>
      <c r="H241" s="11" t="s">
        <v>0</v>
      </c>
      <c r="I241" s="11" t="s">
        <v>0</v>
      </c>
      <c r="J241" s="11" t="s">
        <v>0</v>
      </c>
      <c r="K241" s="14" t="s">
        <v>0</v>
      </c>
      <c r="L241" s="8" t="s">
        <v>0</v>
      </c>
      <c r="M241" s="15" t="s">
        <v>0</v>
      </c>
      <c r="N241" s="1" t="s">
        <v>0</v>
      </c>
    </row>
    <row r="242" ht="8" customHeight="1" spans="1:14">
      <c r="A242" s="1" t="s">
        <v>0</v>
      </c>
      <c r="B242" s="7" t="s">
        <v>0</v>
      </c>
      <c r="C242" s="8" t="s">
        <v>0</v>
      </c>
      <c r="D242" s="9" t="s">
        <v>0</v>
      </c>
      <c r="E242" s="8" t="s">
        <v>0</v>
      </c>
      <c r="F242" s="10" t="s">
        <v>0</v>
      </c>
      <c r="G242" s="10" t="s">
        <v>0</v>
      </c>
      <c r="H242" s="11" t="s">
        <v>0</v>
      </c>
      <c r="I242" s="11" t="s">
        <v>0</v>
      </c>
      <c r="J242" s="11" t="s">
        <v>0</v>
      </c>
      <c r="K242" s="14" t="s">
        <v>0</v>
      </c>
      <c r="L242" s="8" t="s">
        <v>0</v>
      </c>
      <c r="M242" s="15" t="s">
        <v>0</v>
      </c>
      <c r="N242" s="1" t="s">
        <v>0</v>
      </c>
    </row>
    <row r="243" ht="15" customHeight="1" spans="1:14">
      <c r="A243" s="1" t="s">
        <v>0</v>
      </c>
      <c r="B243" s="12" t="s">
        <v>35</v>
      </c>
      <c r="C243" s="12" t="s">
        <v>0</v>
      </c>
      <c r="D243" s="12" t="s">
        <v>0</v>
      </c>
      <c r="E243" s="12" t="s">
        <v>0</v>
      </c>
      <c r="F243" s="12" t="s">
        <v>0</v>
      </c>
      <c r="G243" s="12" t="s">
        <v>36</v>
      </c>
      <c r="H243" s="12" t="s">
        <v>0</v>
      </c>
      <c r="I243" s="12" t="s">
        <v>0</v>
      </c>
      <c r="J243" s="12" t="s">
        <v>0</v>
      </c>
      <c r="K243" s="12" t="s">
        <v>0</v>
      </c>
      <c r="L243" s="12" t="s">
        <v>0</v>
      </c>
      <c r="M243" s="12" t="s">
        <v>0</v>
      </c>
      <c r="N243" s="1" t="s">
        <v>0</v>
      </c>
    </row>
    <row r="244" ht="12" customHeight="1" spans="1:14">
      <c r="A244" s="1" t="s">
        <v>0</v>
      </c>
      <c r="B244" s="1" t="s">
        <v>0</v>
      </c>
      <c r="C244" s="1" t="s">
        <v>0</v>
      </c>
      <c r="D244" s="1" t="s">
        <v>0</v>
      </c>
      <c r="E244" s="1" t="s">
        <v>0</v>
      </c>
      <c r="F244" s="1" t="s">
        <v>0</v>
      </c>
      <c r="G244" s="1" t="s">
        <v>0</v>
      </c>
      <c r="H244" s="1" t="s">
        <v>0</v>
      </c>
      <c r="I244" s="1" t="s">
        <v>0</v>
      </c>
      <c r="J244" s="1" t="s">
        <v>0</v>
      </c>
      <c r="K244" s="1" t="s">
        <v>0</v>
      </c>
      <c r="L244" s="1" t="s">
        <v>0</v>
      </c>
      <c r="M244" s="1" t="s">
        <v>0</v>
      </c>
      <c r="N244" s="1" t="s">
        <v>0</v>
      </c>
    </row>
    <row r="245" ht="42" customHeight="1" spans="1:14">
      <c r="A245" s="1" t="s">
        <v>0</v>
      </c>
      <c r="B245" s="1" t="s">
        <v>0</v>
      </c>
      <c r="C245" s="1" t="s">
        <v>0</v>
      </c>
      <c r="D245" s="1" t="s">
        <v>0</v>
      </c>
      <c r="E245" s="1" t="s">
        <v>0</v>
      </c>
      <c r="F245" s="1" t="s">
        <v>0</v>
      </c>
      <c r="G245" s="1" t="s">
        <v>0</v>
      </c>
      <c r="H245" s="1" t="s">
        <v>0</v>
      </c>
      <c r="I245" s="1" t="s">
        <v>0</v>
      </c>
      <c r="J245" s="1" t="s">
        <v>0</v>
      </c>
      <c r="K245" s="1" t="s">
        <v>0</v>
      </c>
      <c r="L245" s="1" t="s">
        <v>0</v>
      </c>
      <c r="M245" s="1" t="s">
        <v>0</v>
      </c>
      <c r="N245" s="1" t="s">
        <v>0</v>
      </c>
    </row>
    <row r="246" ht="28" customHeight="1" spans="1:14">
      <c r="A246" s="1" t="s">
        <v>0</v>
      </c>
      <c r="B246" s="2" t="s">
        <v>431</v>
      </c>
      <c r="C246" s="2" t="s">
        <v>0</v>
      </c>
      <c r="D246" s="2" t="s">
        <v>0</v>
      </c>
      <c r="E246" s="2" t="s">
        <v>0</v>
      </c>
      <c r="F246" s="2" t="s">
        <v>0</v>
      </c>
      <c r="G246" s="2" t="s">
        <v>0</v>
      </c>
      <c r="H246" s="2" t="s">
        <v>0</v>
      </c>
      <c r="I246" s="2" t="s">
        <v>0</v>
      </c>
      <c r="J246" s="2" t="s">
        <v>0</v>
      </c>
      <c r="K246" s="2" t="s">
        <v>0</v>
      </c>
      <c r="L246" s="2" t="s">
        <v>0</v>
      </c>
      <c r="M246" s="2" t="s">
        <v>0</v>
      </c>
      <c r="N246" s="1" t="s">
        <v>0</v>
      </c>
    </row>
    <row r="247" ht="15" customHeight="1" spans="1:14">
      <c r="A247" s="1" t="s">
        <v>0</v>
      </c>
      <c r="B247" s="3" t="s">
        <v>38</v>
      </c>
      <c r="C247" s="3" t="s">
        <v>0</v>
      </c>
      <c r="D247" s="3" t="s">
        <v>0</v>
      </c>
      <c r="E247" s="3" t="s">
        <v>0</v>
      </c>
      <c r="F247" s="3" t="s">
        <v>0</v>
      </c>
      <c r="G247" s="3" t="s">
        <v>0</v>
      </c>
      <c r="H247" s="3" t="s">
        <v>0</v>
      </c>
      <c r="I247" s="3" t="s">
        <v>0</v>
      </c>
      <c r="J247" s="1" t="s">
        <v>0</v>
      </c>
      <c r="K247" s="1" t="s">
        <v>0</v>
      </c>
      <c r="L247" s="1" t="s">
        <v>0</v>
      </c>
      <c r="M247" s="1" t="s">
        <v>0</v>
      </c>
      <c r="N247" s="1" t="s">
        <v>0</v>
      </c>
    </row>
    <row r="248" ht="15" customHeight="1" spans="1:14">
      <c r="A248" s="1" t="s">
        <v>0</v>
      </c>
      <c r="B248" s="1" t="s">
        <v>0</v>
      </c>
      <c r="C248" s="1" t="s">
        <v>0</v>
      </c>
      <c r="D248" s="1" t="s">
        <v>0</v>
      </c>
      <c r="E248" s="1" t="s">
        <v>0</v>
      </c>
      <c r="F248" s="1" t="s">
        <v>0</v>
      </c>
      <c r="G248" s="1" t="s">
        <v>0</v>
      </c>
      <c r="H248" s="4" t="s">
        <v>347</v>
      </c>
      <c r="I248" s="4" t="s">
        <v>0</v>
      </c>
      <c r="J248" s="4" t="s">
        <v>0</v>
      </c>
      <c r="K248" s="3" t="s">
        <v>432</v>
      </c>
      <c r="L248" s="4" t="s">
        <v>433</v>
      </c>
      <c r="M248" s="4" t="s">
        <v>0</v>
      </c>
      <c r="N248" s="1" t="s">
        <v>0</v>
      </c>
    </row>
    <row r="249" ht="41" customHeight="1" spans="1:14">
      <c r="A249" s="1" t="s">
        <v>0</v>
      </c>
      <c r="B249" s="5" t="s">
        <v>434</v>
      </c>
      <c r="C249" s="6" t="s">
        <v>6</v>
      </c>
      <c r="D249" s="6" t="s">
        <v>435</v>
      </c>
      <c r="E249" s="6" t="s">
        <v>436</v>
      </c>
      <c r="F249" s="6" t="s">
        <v>437</v>
      </c>
      <c r="G249" s="6" t="s">
        <v>438</v>
      </c>
      <c r="H249" s="6" t="s">
        <v>439</v>
      </c>
      <c r="I249" s="6" t="s">
        <v>440</v>
      </c>
      <c r="J249" s="6" t="s">
        <v>0</v>
      </c>
      <c r="K249" s="6" t="s">
        <v>45</v>
      </c>
      <c r="L249" s="6" t="s">
        <v>441</v>
      </c>
      <c r="M249" s="13" t="s">
        <v>442</v>
      </c>
      <c r="N249" s="1" t="s">
        <v>0</v>
      </c>
    </row>
    <row r="250" ht="18" customHeight="1" spans="1:14">
      <c r="A250" s="1" t="s">
        <v>0</v>
      </c>
      <c r="B250" s="7" t="s">
        <v>0</v>
      </c>
      <c r="C250" s="8" t="s">
        <v>327</v>
      </c>
      <c r="D250" s="9" t="s">
        <v>328</v>
      </c>
      <c r="E250" s="8" t="s">
        <v>86</v>
      </c>
      <c r="F250" s="10" t="s">
        <v>329</v>
      </c>
      <c r="G250" s="10" t="s">
        <v>0</v>
      </c>
      <c r="H250" s="11" t="s">
        <v>0</v>
      </c>
      <c r="I250" s="11" t="s">
        <v>0</v>
      </c>
      <c r="J250" s="11" t="s">
        <v>0</v>
      </c>
      <c r="K250" s="14" t="s">
        <v>0</v>
      </c>
      <c r="L250" s="8" t="s">
        <v>0</v>
      </c>
      <c r="M250" s="15" t="s">
        <v>0</v>
      </c>
      <c r="N250" s="1" t="s">
        <v>0</v>
      </c>
    </row>
    <row r="251" ht="15" customHeight="1" spans="1:14">
      <c r="A251" s="1" t="s">
        <v>0</v>
      </c>
      <c r="B251" s="7" t="s">
        <v>0</v>
      </c>
      <c r="C251" s="8" t="s">
        <v>330</v>
      </c>
      <c r="D251" s="9" t="s">
        <v>331</v>
      </c>
      <c r="E251" s="8" t="s">
        <v>0</v>
      </c>
      <c r="F251" s="10" t="s">
        <v>0</v>
      </c>
      <c r="G251" s="10" t="s">
        <v>0</v>
      </c>
      <c r="H251" s="11" t="s">
        <v>0</v>
      </c>
      <c r="I251" s="11" t="s">
        <v>0</v>
      </c>
      <c r="J251" s="11" t="s">
        <v>0</v>
      </c>
      <c r="K251" s="14" t="s">
        <v>0</v>
      </c>
      <c r="L251" s="8" t="s">
        <v>0</v>
      </c>
      <c r="M251" s="15" t="s">
        <v>0</v>
      </c>
      <c r="N251" s="1" t="s">
        <v>0</v>
      </c>
    </row>
    <row r="252" ht="15" customHeight="1" spans="1:14">
      <c r="A252" s="1" t="s">
        <v>0</v>
      </c>
      <c r="B252" s="7" t="s">
        <v>0</v>
      </c>
      <c r="C252" s="8" t="s">
        <v>332</v>
      </c>
      <c r="D252" s="9" t="s">
        <v>333</v>
      </c>
      <c r="E252" s="8" t="s">
        <v>230</v>
      </c>
      <c r="F252" s="10" t="s">
        <v>334</v>
      </c>
      <c r="G252" s="10" t="s">
        <v>0</v>
      </c>
      <c r="H252" s="11" t="s">
        <v>0</v>
      </c>
      <c r="I252" s="11" t="s">
        <v>0</v>
      </c>
      <c r="J252" s="11" t="s">
        <v>0</v>
      </c>
      <c r="K252" s="14" t="s">
        <v>0</v>
      </c>
      <c r="L252" s="8" t="s">
        <v>0</v>
      </c>
      <c r="M252" s="15" t="s">
        <v>0</v>
      </c>
      <c r="N252" s="1" t="s">
        <v>0</v>
      </c>
    </row>
    <row r="253" ht="15" customHeight="1" spans="1:14">
      <c r="A253" s="1" t="s">
        <v>0</v>
      </c>
      <c r="B253" s="7" t="s">
        <v>0</v>
      </c>
      <c r="C253" s="8" t="s">
        <v>335</v>
      </c>
      <c r="D253" s="9" t="s">
        <v>336</v>
      </c>
      <c r="E253" s="8" t="s">
        <v>86</v>
      </c>
      <c r="F253" s="10" t="s">
        <v>140</v>
      </c>
      <c r="G253" s="10" t="s">
        <v>0</v>
      </c>
      <c r="H253" s="11" t="s">
        <v>0</v>
      </c>
      <c r="I253" s="11" t="s">
        <v>0</v>
      </c>
      <c r="J253" s="11" t="s">
        <v>0</v>
      </c>
      <c r="K253" s="14" t="s">
        <v>0</v>
      </c>
      <c r="L253" s="8" t="s">
        <v>0</v>
      </c>
      <c r="M253" s="15" t="s">
        <v>0</v>
      </c>
      <c r="N253" s="1" t="s">
        <v>0</v>
      </c>
    </row>
    <row r="254" ht="15" customHeight="1" spans="1:14">
      <c r="A254" s="1" t="s">
        <v>0</v>
      </c>
      <c r="B254" s="7" t="s">
        <v>626</v>
      </c>
      <c r="C254" s="8" t="s">
        <v>0</v>
      </c>
      <c r="D254" s="9" t="s">
        <v>627</v>
      </c>
      <c r="E254" s="8" t="s">
        <v>607</v>
      </c>
      <c r="F254" s="10" t="s">
        <v>628</v>
      </c>
      <c r="G254" s="10" t="s">
        <v>51</v>
      </c>
      <c r="H254" s="11" t="s">
        <v>0</v>
      </c>
      <c r="I254" s="11" t="s">
        <v>0</v>
      </c>
      <c r="J254" s="11" t="s">
        <v>0</v>
      </c>
      <c r="K254" s="14" t="s">
        <v>0</v>
      </c>
      <c r="L254" s="8" t="s">
        <v>0</v>
      </c>
      <c r="M254" s="15" t="s">
        <v>0</v>
      </c>
      <c r="N254" s="1" t="s">
        <v>0</v>
      </c>
    </row>
    <row r="255" ht="15" customHeight="1" spans="1:14">
      <c r="A255" s="1" t="s">
        <v>0</v>
      </c>
      <c r="B255" s="7" t="s">
        <v>629</v>
      </c>
      <c r="C255" s="8" t="s">
        <v>0</v>
      </c>
      <c r="D255" s="9" t="s">
        <v>630</v>
      </c>
      <c r="E255" s="8" t="s">
        <v>167</v>
      </c>
      <c r="F255" s="10" t="s">
        <v>628</v>
      </c>
      <c r="G255" s="10" t="s">
        <v>0</v>
      </c>
      <c r="H255" s="11" t="s">
        <v>0</v>
      </c>
      <c r="I255" s="11" t="s">
        <v>0</v>
      </c>
      <c r="J255" s="11" t="s">
        <v>0</v>
      </c>
      <c r="K255" s="14" t="s">
        <v>0</v>
      </c>
      <c r="L255" s="8" t="s">
        <v>0</v>
      </c>
      <c r="M255" s="15" t="s">
        <v>0</v>
      </c>
      <c r="N255" s="1" t="s">
        <v>0</v>
      </c>
    </row>
    <row r="256" ht="15" customHeight="1" spans="1:14">
      <c r="A256" s="1" t="s">
        <v>0</v>
      </c>
      <c r="B256" s="7" t="s">
        <v>0</v>
      </c>
      <c r="C256" s="8" t="s">
        <v>337</v>
      </c>
      <c r="D256" s="9" t="s">
        <v>338</v>
      </c>
      <c r="E256" s="8" t="s">
        <v>0</v>
      </c>
      <c r="F256" s="10" t="s">
        <v>0</v>
      </c>
      <c r="G256" s="10" t="s">
        <v>0</v>
      </c>
      <c r="H256" s="11" t="s">
        <v>0</v>
      </c>
      <c r="I256" s="11" t="s">
        <v>0</v>
      </c>
      <c r="J256" s="11" t="s">
        <v>0</v>
      </c>
      <c r="K256" s="14" t="s">
        <v>0</v>
      </c>
      <c r="L256" s="8" t="s">
        <v>0</v>
      </c>
      <c r="M256" s="15" t="s">
        <v>0</v>
      </c>
      <c r="N256" s="1" t="s">
        <v>0</v>
      </c>
    </row>
    <row r="257" ht="18" customHeight="1" spans="1:14">
      <c r="A257" s="1" t="s">
        <v>0</v>
      </c>
      <c r="B257" s="7" t="s">
        <v>0</v>
      </c>
      <c r="C257" s="8" t="s">
        <v>339</v>
      </c>
      <c r="D257" s="9" t="s">
        <v>340</v>
      </c>
      <c r="E257" s="8" t="s">
        <v>0</v>
      </c>
      <c r="F257" s="10" t="s">
        <v>0</v>
      </c>
      <c r="G257" s="10" t="s">
        <v>0</v>
      </c>
      <c r="H257" s="11" t="s">
        <v>0</v>
      </c>
      <c r="I257" s="11" t="s">
        <v>0</v>
      </c>
      <c r="J257" s="11" t="s">
        <v>0</v>
      </c>
      <c r="K257" s="14" t="s">
        <v>0</v>
      </c>
      <c r="L257" s="8" t="s">
        <v>0</v>
      </c>
      <c r="M257" s="15" t="s">
        <v>0</v>
      </c>
      <c r="N257" s="1" t="s">
        <v>0</v>
      </c>
    </row>
    <row r="258" ht="15" customHeight="1" spans="1:14">
      <c r="A258" s="1" t="s">
        <v>0</v>
      </c>
      <c r="B258" s="7" t="s">
        <v>0</v>
      </c>
      <c r="C258" s="8" t="s">
        <v>341</v>
      </c>
      <c r="D258" s="9" t="s">
        <v>273</v>
      </c>
      <c r="E258" s="8" t="s">
        <v>86</v>
      </c>
      <c r="F258" s="10" t="s">
        <v>631</v>
      </c>
      <c r="G258" s="10" t="s">
        <v>0</v>
      </c>
      <c r="H258" s="11" t="s">
        <v>0</v>
      </c>
      <c r="I258" s="11" t="s">
        <v>0</v>
      </c>
      <c r="J258" s="11" t="s">
        <v>0</v>
      </c>
      <c r="K258" s="14" t="s">
        <v>0</v>
      </c>
      <c r="L258" s="8" t="s">
        <v>0</v>
      </c>
      <c r="M258" s="15" t="s">
        <v>0</v>
      </c>
      <c r="N258" s="1" t="s">
        <v>0</v>
      </c>
    </row>
    <row r="259" ht="15" customHeight="1" spans="1:14">
      <c r="A259" s="1" t="s">
        <v>0</v>
      </c>
      <c r="B259" s="7" t="s">
        <v>632</v>
      </c>
      <c r="C259" s="8" t="s">
        <v>0</v>
      </c>
      <c r="D259" s="9" t="s">
        <v>633</v>
      </c>
      <c r="E259" s="8" t="s">
        <v>634</v>
      </c>
      <c r="F259" s="10" t="s">
        <v>398</v>
      </c>
      <c r="G259" s="10" t="s">
        <v>0</v>
      </c>
      <c r="H259" s="11" t="s">
        <v>0</v>
      </c>
      <c r="I259" s="11" t="s">
        <v>0</v>
      </c>
      <c r="J259" s="11" t="s">
        <v>0</v>
      </c>
      <c r="K259" s="14" t="s">
        <v>0</v>
      </c>
      <c r="L259" s="8" t="s">
        <v>0</v>
      </c>
      <c r="M259" s="15" t="s">
        <v>0</v>
      </c>
      <c r="N259" s="1" t="s">
        <v>0</v>
      </c>
    </row>
    <row r="260" ht="15" customHeight="1" spans="1:14">
      <c r="A260" s="1" t="s">
        <v>0</v>
      </c>
      <c r="B260" s="7" t="s">
        <v>635</v>
      </c>
      <c r="C260" s="8" t="s">
        <v>0</v>
      </c>
      <c r="D260" s="9" t="s">
        <v>636</v>
      </c>
      <c r="E260" s="8" t="s">
        <v>634</v>
      </c>
      <c r="F260" s="10" t="s">
        <v>398</v>
      </c>
      <c r="G260" s="10" t="s">
        <v>0</v>
      </c>
      <c r="H260" s="11" t="s">
        <v>0</v>
      </c>
      <c r="I260" s="11" t="s">
        <v>0</v>
      </c>
      <c r="J260" s="11" t="s">
        <v>0</v>
      </c>
      <c r="K260" s="14" t="s">
        <v>0</v>
      </c>
      <c r="L260" s="8" t="s">
        <v>0</v>
      </c>
      <c r="M260" s="15" t="s">
        <v>0</v>
      </c>
      <c r="N260" s="1" t="s">
        <v>0</v>
      </c>
    </row>
    <row r="261" ht="18" customHeight="1" spans="1:14">
      <c r="A261" s="1" t="s">
        <v>0</v>
      </c>
      <c r="B261" s="7" t="s">
        <v>637</v>
      </c>
      <c r="C261" s="8" t="s">
        <v>0</v>
      </c>
      <c r="D261" s="9" t="s">
        <v>638</v>
      </c>
      <c r="E261" s="8" t="s">
        <v>634</v>
      </c>
      <c r="F261" s="10" t="s">
        <v>398</v>
      </c>
      <c r="G261" s="10" t="s">
        <v>0</v>
      </c>
      <c r="H261" s="11" t="s">
        <v>0</v>
      </c>
      <c r="I261" s="11" t="s">
        <v>0</v>
      </c>
      <c r="J261" s="11" t="s">
        <v>0</v>
      </c>
      <c r="K261" s="14" t="s">
        <v>0</v>
      </c>
      <c r="L261" s="8" t="s">
        <v>0</v>
      </c>
      <c r="M261" s="15" t="s">
        <v>0</v>
      </c>
      <c r="N261" s="1" t="s">
        <v>0</v>
      </c>
    </row>
    <row r="262" ht="15" customHeight="1" spans="1:14">
      <c r="A262" s="1" t="s">
        <v>0</v>
      </c>
      <c r="B262" s="7" t="s">
        <v>639</v>
      </c>
      <c r="C262" s="8" t="s">
        <v>0</v>
      </c>
      <c r="D262" s="9" t="s">
        <v>79</v>
      </c>
      <c r="E262" s="8" t="s">
        <v>455</v>
      </c>
      <c r="F262" s="10" t="s">
        <v>445</v>
      </c>
      <c r="G262" s="10" t="s">
        <v>0</v>
      </c>
      <c r="H262" s="11" t="s">
        <v>0</v>
      </c>
      <c r="I262" s="11" t="s">
        <v>0</v>
      </c>
      <c r="J262" s="11" t="s">
        <v>0</v>
      </c>
      <c r="K262" s="14" t="s">
        <v>0</v>
      </c>
      <c r="L262" s="8" t="s">
        <v>0</v>
      </c>
      <c r="M262" s="15" t="s">
        <v>0</v>
      </c>
      <c r="N262" s="1" t="s">
        <v>0</v>
      </c>
    </row>
    <row r="263" ht="15" customHeight="1" spans="1:14">
      <c r="A263" s="1" t="s">
        <v>0</v>
      </c>
      <c r="B263" s="7" t="s">
        <v>457</v>
      </c>
      <c r="C263" s="8" t="s">
        <v>0</v>
      </c>
      <c r="D263" s="9" t="s">
        <v>81</v>
      </c>
      <c r="E263" s="8" t="s">
        <v>458</v>
      </c>
      <c r="F263" s="10" t="s">
        <v>640</v>
      </c>
      <c r="G263" s="10" t="s">
        <v>352</v>
      </c>
      <c r="H263" s="11" t="s">
        <v>0</v>
      </c>
      <c r="I263" s="11" t="s">
        <v>0</v>
      </c>
      <c r="J263" s="11" t="s">
        <v>0</v>
      </c>
      <c r="K263" s="14" t="s">
        <v>0</v>
      </c>
      <c r="L263" s="8" t="s">
        <v>0</v>
      </c>
      <c r="M263" s="15" t="s">
        <v>0</v>
      </c>
      <c r="N263" s="1" t="s">
        <v>0</v>
      </c>
    </row>
    <row r="264" ht="15" customHeight="1" spans="1:14">
      <c r="A264" s="1" t="s">
        <v>0</v>
      </c>
      <c r="B264" s="7" t="s">
        <v>461</v>
      </c>
      <c r="C264" s="8" t="s">
        <v>0</v>
      </c>
      <c r="D264" s="9" t="s">
        <v>462</v>
      </c>
      <c r="E264" s="8" t="s">
        <v>458</v>
      </c>
      <c r="F264" s="10" t="s">
        <v>640</v>
      </c>
      <c r="G264" s="10" t="s">
        <v>352</v>
      </c>
      <c r="H264" s="11" t="s">
        <v>0</v>
      </c>
      <c r="I264" s="11" t="s">
        <v>0</v>
      </c>
      <c r="J264" s="11" t="s">
        <v>0</v>
      </c>
      <c r="K264" s="14" t="s">
        <v>0</v>
      </c>
      <c r="L264" s="8" t="s">
        <v>0</v>
      </c>
      <c r="M264" s="15" t="s">
        <v>0</v>
      </c>
      <c r="N264" s="1" t="s">
        <v>0</v>
      </c>
    </row>
    <row r="265" ht="18" customHeight="1" spans="1:14">
      <c r="A265" s="1" t="s">
        <v>0</v>
      </c>
      <c r="B265" s="7" t="s">
        <v>641</v>
      </c>
      <c r="C265" s="8" t="s">
        <v>0</v>
      </c>
      <c r="D265" s="9" t="s">
        <v>351</v>
      </c>
      <c r="E265" s="8" t="s">
        <v>458</v>
      </c>
      <c r="F265" s="10" t="s">
        <v>640</v>
      </c>
      <c r="G265" s="10" t="s">
        <v>352</v>
      </c>
      <c r="H265" s="11" t="s">
        <v>0</v>
      </c>
      <c r="I265" s="11" t="s">
        <v>0</v>
      </c>
      <c r="J265" s="11" t="s">
        <v>0</v>
      </c>
      <c r="K265" s="14" t="s">
        <v>0</v>
      </c>
      <c r="L265" s="8" t="s">
        <v>0</v>
      </c>
      <c r="M265" s="15" t="s">
        <v>0</v>
      </c>
      <c r="N265" s="1" t="s">
        <v>0</v>
      </c>
    </row>
    <row r="266" ht="15" customHeight="1" spans="1:14">
      <c r="A266" s="1" t="s">
        <v>0</v>
      </c>
      <c r="B266" s="7" t="s">
        <v>0</v>
      </c>
      <c r="C266" s="8" t="s">
        <v>80</v>
      </c>
      <c r="D266" s="9" t="s">
        <v>81</v>
      </c>
      <c r="E266" s="8" t="s">
        <v>0</v>
      </c>
      <c r="F266" s="10" t="s">
        <v>0</v>
      </c>
      <c r="G266" s="10" t="s">
        <v>0</v>
      </c>
      <c r="H266" s="11" t="s">
        <v>0</v>
      </c>
      <c r="I266" s="11" t="s">
        <v>0</v>
      </c>
      <c r="J266" s="11" t="s">
        <v>0</v>
      </c>
      <c r="K266" s="14" t="s">
        <v>0</v>
      </c>
      <c r="L266" s="8" t="s">
        <v>0</v>
      </c>
      <c r="M266" s="15" t="s">
        <v>0</v>
      </c>
      <c r="N266" s="1" t="s">
        <v>0</v>
      </c>
    </row>
    <row r="267" ht="15" customHeight="1" spans="1:14">
      <c r="A267" s="1" t="s">
        <v>0</v>
      </c>
      <c r="B267" s="7" t="s">
        <v>0</v>
      </c>
      <c r="C267" s="8" t="s">
        <v>82</v>
      </c>
      <c r="D267" s="9" t="s">
        <v>83</v>
      </c>
      <c r="E267" s="8" t="s">
        <v>0</v>
      </c>
      <c r="F267" s="10" t="s">
        <v>0</v>
      </c>
      <c r="G267" s="10" t="s">
        <v>0</v>
      </c>
      <c r="H267" s="11" t="s">
        <v>0</v>
      </c>
      <c r="I267" s="11" t="s">
        <v>0</v>
      </c>
      <c r="J267" s="11" t="s">
        <v>0</v>
      </c>
      <c r="K267" s="14" t="s">
        <v>0</v>
      </c>
      <c r="L267" s="8" t="s">
        <v>0</v>
      </c>
      <c r="M267" s="15" t="s">
        <v>0</v>
      </c>
      <c r="N267" s="1" t="s">
        <v>0</v>
      </c>
    </row>
    <row r="268" ht="18" customHeight="1" spans="1:14">
      <c r="A268" s="1" t="s">
        <v>0</v>
      </c>
      <c r="B268" s="7" t="s">
        <v>0</v>
      </c>
      <c r="C268" s="8" t="s">
        <v>350</v>
      </c>
      <c r="D268" s="9" t="s">
        <v>351</v>
      </c>
      <c r="E268" s="8" t="s">
        <v>86</v>
      </c>
      <c r="F268" s="10" t="s">
        <v>352</v>
      </c>
      <c r="G268" s="10" t="s">
        <v>0</v>
      </c>
      <c r="H268" s="11" t="s">
        <v>0</v>
      </c>
      <c r="I268" s="11" t="s">
        <v>0</v>
      </c>
      <c r="J268" s="11" t="s">
        <v>0</v>
      </c>
      <c r="K268" s="14" t="s">
        <v>0</v>
      </c>
      <c r="L268" s="8" t="s">
        <v>0</v>
      </c>
      <c r="M268" s="15" t="s">
        <v>0</v>
      </c>
      <c r="N268" s="1" t="s">
        <v>0</v>
      </c>
    </row>
    <row r="269" ht="15" customHeight="1" spans="1:14">
      <c r="A269" s="1" t="s">
        <v>0</v>
      </c>
      <c r="B269" s="7" t="s">
        <v>573</v>
      </c>
      <c r="C269" s="8" t="s">
        <v>0</v>
      </c>
      <c r="D269" s="9" t="s">
        <v>574</v>
      </c>
      <c r="E269" s="8" t="s">
        <v>154</v>
      </c>
      <c r="F269" s="10" t="s">
        <v>642</v>
      </c>
      <c r="G269" s="10" t="s">
        <v>0</v>
      </c>
      <c r="H269" s="11" t="s">
        <v>0</v>
      </c>
      <c r="I269" s="11" t="s">
        <v>0</v>
      </c>
      <c r="J269" s="11" t="s">
        <v>0</v>
      </c>
      <c r="K269" s="14" t="s">
        <v>0</v>
      </c>
      <c r="L269" s="8" t="s">
        <v>0</v>
      </c>
      <c r="M269" s="15" t="s">
        <v>0</v>
      </c>
      <c r="N269" s="1" t="s">
        <v>0</v>
      </c>
    </row>
    <row r="270" ht="15" customHeight="1" spans="1:14">
      <c r="A270" s="1" t="s">
        <v>0</v>
      </c>
      <c r="B270" s="7" t="s">
        <v>575</v>
      </c>
      <c r="C270" s="8" t="s">
        <v>0</v>
      </c>
      <c r="D270" s="9" t="s">
        <v>576</v>
      </c>
      <c r="E270" s="8" t="s">
        <v>154</v>
      </c>
      <c r="F270" s="10" t="s">
        <v>642</v>
      </c>
      <c r="G270" s="10" t="s">
        <v>0</v>
      </c>
      <c r="H270" s="11" t="s">
        <v>0</v>
      </c>
      <c r="I270" s="11" t="s">
        <v>0</v>
      </c>
      <c r="J270" s="11" t="s">
        <v>0</v>
      </c>
      <c r="K270" s="14" t="s">
        <v>0</v>
      </c>
      <c r="L270" s="8" t="s">
        <v>0</v>
      </c>
      <c r="M270" s="15" t="s">
        <v>0</v>
      </c>
      <c r="N270" s="1" t="s">
        <v>0</v>
      </c>
    </row>
    <row r="271" ht="15" customHeight="1" spans="1:14">
      <c r="A271" s="1" t="s">
        <v>0</v>
      </c>
      <c r="B271" s="7" t="s">
        <v>577</v>
      </c>
      <c r="C271" s="8" t="s">
        <v>0</v>
      </c>
      <c r="D271" s="9" t="s">
        <v>578</v>
      </c>
      <c r="E271" s="8" t="s">
        <v>154</v>
      </c>
      <c r="F271" s="10" t="s">
        <v>642</v>
      </c>
      <c r="G271" s="10" t="s">
        <v>0</v>
      </c>
      <c r="H271" s="11" t="s">
        <v>0</v>
      </c>
      <c r="I271" s="11" t="s">
        <v>0</v>
      </c>
      <c r="J271" s="11" t="s">
        <v>0</v>
      </c>
      <c r="K271" s="14" t="s">
        <v>0</v>
      </c>
      <c r="L271" s="8" t="s">
        <v>0</v>
      </c>
      <c r="M271" s="15" t="s">
        <v>0</v>
      </c>
      <c r="N271" s="1" t="s">
        <v>0</v>
      </c>
    </row>
    <row r="272" ht="18" customHeight="1" spans="1:14">
      <c r="A272" s="1" t="s">
        <v>0</v>
      </c>
      <c r="B272" s="7" t="s">
        <v>643</v>
      </c>
      <c r="C272" s="8" t="s">
        <v>0</v>
      </c>
      <c r="D272" s="9" t="s">
        <v>222</v>
      </c>
      <c r="E272" s="8" t="s">
        <v>154</v>
      </c>
      <c r="F272" s="10" t="s">
        <v>642</v>
      </c>
      <c r="G272" s="10" t="s">
        <v>0</v>
      </c>
      <c r="H272" s="11" t="s">
        <v>0</v>
      </c>
      <c r="I272" s="11" t="s">
        <v>0</v>
      </c>
      <c r="J272" s="11" t="s">
        <v>0</v>
      </c>
      <c r="K272" s="14" t="s">
        <v>0</v>
      </c>
      <c r="L272" s="8" t="s">
        <v>0</v>
      </c>
      <c r="M272" s="15" t="s">
        <v>0</v>
      </c>
      <c r="N272" s="1" t="s">
        <v>0</v>
      </c>
    </row>
    <row r="273" ht="15" customHeight="1" spans="1:14">
      <c r="A273" s="1" t="s">
        <v>0</v>
      </c>
      <c r="B273" s="7" t="s">
        <v>0</v>
      </c>
      <c r="C273" s="8" t="s">
        <v>219</v>
      </c>
      <c r="D273" s="9" t="s">
        <v>220</v>
      </c>
      <c r="E273" s="8" t="s">
        <v>0</v>
      </c>
      <c r="F273" s="10" t="s">
        <v>0</v>
      </c>
      <c r="G273" s="10" t="s">
        <v>0</v>
      </c>
      <c r="H273" s="11" t="s">
        <v>0</v>
      </c>
      <c r="I273" s="11" t="s">
        <v>0</v>
      </c>
      <c r="J273" s="11" t="s">
        <v>0</v>
      </c>
      <c r="K273" s="14" t="s">
        <v>0</v>
      </c>
      <c r="L273" s="8" t="s">
        <v>0</v>
      </c>
      <c r="M273" s="15" t="s">
        <v>0</v>
      </c>
      <c r="N273" s="1" t="s">
        <v>0</v>
      </c>
    </row>
    <row r="274" ht="15" customHeight="1" spans="1:14">
      <c r="A274" s="1" t="s">
        <v>0</v>
      </c>
      <c r="B274" s="7" t="s">
        <v>0</v>
      </c>
      <c r="C274" s="8" t="s">
        <v>221</v>
      </c>
      <c r="D274" s="9" t="s">
        <v>222</v>
      </c>
      <c r="E274" s="8" t="s">
        <v>154</v>
      </c>
      <c r="F274" s="10" t="s">
        <v>642</v>
      </c>
      <c r="G274" s="10" t="s">
        <v>0</v>
      </c>
      <c r="H274" s="11" t="s">
        <v>0</v>
      </c>
      <c r="I274" s="11" t="s">
        <v>0</v>
      </c>
      <c r="J274" s="11" t="s">
        <v>0</v>
      </c>
      <c r="K274" s="14" t="s">
        <v>0</v>
      </c>
      <c r="L274" s="8" t="s">
        <v>0</v>
      </c>
      <c r="M274" s="15" t="s">
        <v>0</v>
      </c>
      <c r="N274" s="1" t="s">
        <v>0</v>
      </c>
    </row>
    <row r="275" ht="15" customHeight="1" spans="1:14">
      <c r="A275" s="1" t="s">
        <v>0</v>
      </c>
      <c r="B275" s="7" t="s">
        <v>590</v>
      </c>
      <c r="C275" s="8" t="s">
        <v>0</v>
      </c>
      <c r="D275" s="9" t="s">
        <v>591</v>
      </c>
      <c r="E275" s="8" t="s">
        <v>455</v>
      </c>
      <c r="F275" s="10" t="s">
        <v>398</v>
      </c>
      <c r="G275" s="10" t="s">
        <v>0</v>
      </c>
      <c r="H275" s="11" t="s">
        <v>0</v>
      </c>
      <c r="I275" s="11" t="s">
        <v>0</v>
      </c>
      <c r="J275" s="11" t="s">
        <v>0</v>
      </c>
      <c r="K275" s="14" t="s">
        <v>0</v>
      </c>
      <c r="L275" s="8" t="s">
        <v>0</v>
      </c>
      <c r="M275" s="15" t="s">
        <v>0</v>
      </c>
      <c r="N275" s="1" t="s">
        <v>0</v>
      </c>
    </row>
    <row r="276" ht="15" customHeight="1" spans="1:14">
      <c r="A276" s="1" t="s">
        <v>0</v>
      </c>
      <c r="B276" s="7" t="s">
        <v>644</v>
      </c>
      <c r="C276" s="8" t="s">
        <v>0</v>
      </c>
      <c r="D276" s="9" t="s">
        <v>645</v>
      </c>
      <c r="E276" s="8" t="s">
        <v>86</v>
      </c>
      <c r="F276" s="10" t="s">
        <v>646</v>
      </c>
      <c r="G276" s="10" t="s">
        <v>0</v>
      </c>
      <c r="H276" s="11" t="s">
        <v>0</v>
      </c>
      <c r="I276" s="11" t="s">
        <v>0</v>
      </c>
      <c r="J276" s="11" t="s">
        <v>0</v>
      </c>
      <c r="K276" s="14" t="s">
        <v>0</v>
      </c>
      <c r="L276" s="8" t="s">
        <v>0</v>
      </c>
      <c r="M276" s="15" t="s">
        <v>0</v>
      </c>
      <c r="N276" s="1" t="s">
        <v>0</v>
      </c>
    </row>
    <row r="277" ht="15" customHeight="1" spans="1:14">
      <c r="A277" s="1" t="s">
        <v>0</v>
      </c>
      <c r="B277" s="7" t="s">
        <v>0</v>
      </c>
      <c r="C277" s="8" t="s">
        <v>98</v>
      </c>
      <c r="D277" s="9" t="s">
        <v>99</v>
      </c>
      <c r="E277" s="8" t="s">
        <v>0</v>
      </c>
      <c r="F277" s="10" t="s">
        <v>0</v>
      </c>
      <c r="G277" s="10" t="s">
        <v>0</v>
      </c>
      <c r="H277" s="11" t="s">
        <v>0</v>
      </c>
      <c r="I277" s="11" t="s">
        <v>0</v>
      </c>
      <c r="J277" s="11" t="s">
        <v>0</v>
      </c>
      <c r="K277" s="14" t="s">
        <v>0</v>
      </c>
      <c r="L277" s="8" t="s">
        <v>0</v>
      </c>
      <c r="M277" s="15" t="s">
        <v>0</v>
      </c>
      <c r="N277" s="1" t="s">
        <v>0</v>
      </c>
    </row>
    <row r="278" ht="15" customHeight="1" spans="1:14">
      <c r="A278" s="1" t="s">
        <v>0</v>
      </c>
      <c r="B278" s="7" t="s">
        <v>0</v>
      </c>
      <c r="C278" s="8" t="s">
        <v>100</v>
      </c>
      <c r="D278" s="9" t="s">
        <v>237</v>
      </c>
      <c r="E278" s="8" t="s">
        <v>86</v>
      </c>
      <c r="F278" s="10" t="s">
        <v>646</v>
      </c>
      <c r="G278" s="10" t="s">
        <v>0</v>
      </c>
      <c r="H278" s="11" t="s">
        <v>0</v>
      </c>
      <c r="I278" s="11" t="s">
        <v>0</v>
      </c>
      <c r="J278" s="11" t="s">
        <v>0</v>
      </c>
      <c r="K278" s="14" t="s">
        <v>0</v>
      </c>
      <c r="L278" s="8" t="s">
        <v>0</v>
      </c>
      <c r="M278" s="15" t="s">
        <v>0</v>
      </c>
      <c r="N278" s="1" t="s">
        <v>0</v>
      </c>
    </row>
    <row r="279" ht="15" customHeight="1" spans="1:14">
      <c r="A279" s="1" t="s">
        <v>0</v>
      </c>
      <c r="B279" s="7" t="s">
        <v>647</v>
      </c>
      <c r="C279" s="8" t="s">
        <v>0</v>
      </c>
      <c r="D279" s="9" t="s">
        <v>648</v>
      </c>
      <c r="E279" s="8" t="s">
        <v>444</v>
      </c>
      <c r="F279" s="10" t="s">
        <v>445</v>
      </c>
      <c r="G279" s="10" t="s">
        <v>0</v>
      </c>
      <c r="H279" s="11" t="s">
        <v>0</v>
      </c>
      <c r="I279" s="11" t="s">
        <v>0</v>
      </c>
      <c r="J279" s="11" t="s">
        <v>0</v>
      </c>
      <c r="K279" s="14" t="s">
        <v>0</v>
      </c>
      <c r="L279" s="8" t="s">
        <v>0</v>
      </c>
      <c r="M279" s="15" t="s">
        <v>0</v>
      </c>
      <c r="N279" s="1" t="s">
        <v>0</v>
      </c>
    </row>
    <row r="280" ht="15" customHeight="1" spans="1:14">
      <c r="A280" s="1" t="s">
        <v>0</v>
      </c>
      <c r="B280" s="7" t="s">
        <v>649</v>
      </c>
      <c r="C280" s="8" t="s">
        <v>0</v>
      </c>
      <c r="D280" s="9" t="s">
        <v>650</v>
      </c>
      <c r="E280" s="8" t="s">
        <v>444</v>
      </c>
      <c r="F280" s="10" t="s">
        <v>445</v>
      </c>
      <c r="G280" s="10" t="s">
        <v>0</v>
      </c>
      <c r="H280" s="11" t="s">
        <v>0</v>
      </c>
      <c r="I280" s="11" t="s">
        <v>0</v>
      </c>
      <c r="J280" s="11" t="s">
        <v>0</v>
      </c>
      <c r="K280" s="14" t="s">
        <v>0</v>
      </c>
      <c r="L280" s="8" t="s">
        <v>0</v>
      </c>
      <c r="M280" s="15" t="s">
        <v>0</v>
      </c>
      <c r="N280" s="1" t="s">
        <v>0</v>
      </c>
    </row>
    <row r="281" ht="15" customHeight="1" spans="1:14">
      <c r="A281" s="1" t="s">
        <v>0</v>
      </c>
      <c r="B281" s="7" t="s">
        <v>651</v>
      </c>
      <c r="C281" s="8" t="s">
        <v>0</v>
      </c>
      <c r="D281" s="9" t="s">
        <v>652</v>
      </c>
      <c r="E281" s="8" t="s">
        <v>444</v>
      </c>
      <c r="F281" s="10" t="s">
        <v>445</v>
      </c>
      <c r="G281" s="10" t="s">
        <v>0</v>
      </c>
      <c r="H281" s="11" t="s">
        <v>0</v>
      </c>
      <c r="I281" s="11" t="s">
        <v>0</v>
      </c>
      <c r="J281" s="11" t="s">
        <v>0</v>
      </c>
      <c r="K281" s="14" t="s">
        <v>0</v>
      </c>
      <c r="L281" s="8" t="s">
        <v>0</v>
      </c>
      <c r="M281" s="15" t="s">
        <v>0</v>
      </c>
      <c r="N281" s="1" t="s">
        <v>0</v>
      </c>
    </row>
    <row r="282" ht="15" customHeight="1" spans="1:14">
      <c r="A282" s="1" t="s">
        <v>0</v>
      </c>
      <c r="B282" s="7" t="s">
        <v>653</v>
      </c>
      <c r="C282" s="8" t="s">
        <v>0</v>
      </c>
      <c r="D282" s="9" t="s">
        <v>358</v>
      </c>
      <c r="E282" s="8" t="s">
        <v>167</v>
      </c>
      <c r="F282" s="10" t="s">
        <v>654</v>
      </c>
      <c r="G282" s="10" t="s">
        <v>0</v>
      </c>
      <c r="H282" s="11" t="s">
        <v>0</v>
      </c>
      <c r="I282" s="11" t="s">
        <v>0</v>
      </c>
      <c r="J282" s="11" t="s">
        <v>0</v>
      </c>
      <c r="K282" s="14" t="s">
        <v>0</v>
      </c>
      <c r="L282" s="8" t="s">
        <v>0</v>
      </c>
      <c r="M282" s="15" t="s">
        <v>0</v>
      </c>
      <c r="N282" s="1" t="s">
        <v>0</v>
      </c>
    </row>
    <row r="283" ht="18" customHeight="1" spans="1:14">
      <c r="A283" s="1" t="s">
        <v>0</v>
      </c>
      <c r="B283" s="7" t="s">
        <v>655</v>
      </c>
      <c r="C283" s="8" t="s">
        <v>0</v>
      </c>
      <c r="D283" s="9" t="s">
        <v>656</v>
      </c>
      <c r="E283" s="8" t="s">
        <v>525</v>
      </c>
      <c r="F283" s="10" t="s">
        <v>368</v>
      </c>
      <c r="G283" s="10" t="s">
        <v>621</v>
      </c>
      <c r="H283" s="11" t="s">
        <v>0</v>
      </c>
      <c r="I283" s="11" t="s">
        <v>0</v>
      </c>
      <c r="J283" s="11" t="s">
        <v>0</v>
      </c>
      <c r="K283" s="14" t="s">
        <v>0</v>
      </c>
      <c r="L283" s="8" t="s">
        <v>0</v>
      </c>
      <c r="M283" s="15" t="s">
        <v>0</v>
      </c>
      <c r="N283" s="1" t="s">
        <v>0</v>
      </c>
    </row>
    <row r="284" ht="18" customHeight="1" spans="1:14">
      <c r="A284" s="1" t="s">
        <v>0</v>
      </c>
      <c r="B284" s="7" t="s">
        <v>657</v>
      </c>
      <c r="C284" s="8" t="s">
        <v>0</v>
      </c>
      <c r="D284" s="9" t="s">
        <v>658</v>
      </c>
      <c r="E284" s="8" t="s">
        <v>525</v>
      </c>
      <c r="F284" s="10" t="s">
        <v>368</v>
      </c>
      <c r="G284" s="10" t="s">
        <v>621</v>
      </c>
      <c r="H284" s="11" t="s">
        <v>0</v>
      </c>
      <c r="I284" s="11" t="s">
        <v>0</v>
      </c>
      <c r="J284" s="11" t="s">
        <v>0</v>
      </c>
      <c r="K284" s="14" t="s">
        <v>0</v>
      </c>
      <c r="L284" s="8" t="s">
        <v>0</v>
      </c>
      <c r="M284" s="15" t="s">
        <v>0</v>
      </c>
      <c r="N284" s="1" t="s">
        <v>0</v>
      </c>
    </row>
    <row r="285" ht="15" customHeight="1" spans="1:14">
      <c r="A285" s="1" t="s">
        <v>0</v>
      </c>
      <c r="B285" s="7" t="s">
        <v>0</v>
      </c>
      <c r="C285" s="8" t="s">
        <v>359</v>
      </c>
      <c r="D285" s="9" t="s">
        <v>360</v>
      </c>
      <c r="E285" s="8" t="s">
        <v>0</v>
      </c>
      <c r="F285" s="10" t="s">
        <v>0</v>
      </c>
      <c r="G285" s="10" t="s">
        <v>0</v>
      </c>
      <c r="H285" s="11" t="s">
        <v>0</v>
      </c>
      <c r="I285" s="11" t="s">
        <v>0</v>
      </c>
      <c r="J285" s="11" t="s">
        <v>0</v>
      </c>
      <c r="K285" s="14" t="s">
        <v>0</v>
      </c>
      <c r="L285" s="8" t="s">
        <v>0</v>
      </c>
      <c r="M285" s="15" t="s">
        <v>0</v>
      </c>
      <c r="N285" s="1" t="s">
        <v>0</v>
      </c>
    </row>
    <row r="286" ht="15" customHeight="1" spans="1:14">
      <c r="A286" s="1" t="s">
        <v>0</v>
      </c>
      <c r="B286" s="7" t="s">
        <v>0</v>
      </c>
      <c r="C286" s="8" t="s">
        <v>361</v>
      </c>
      <c r="D286" s="9" t="s">
        <v>362</v>
      </c>
      <c r="E286" s="8" t="s">
        <v>0</v>
      </c>
      <c r="F286" s="10" t="s">
        <v>0</v>
      </c>
      <c r="G286" s="10" t="s">
        <v>0</v>
      </c>
      <c r="H286" s="11" t="s">
        <v>0</v>
      </c>
      <c r="I286" s="11" t="s">
        <v>0</v>
      </c>
      <c r="J286" s="11" t="s">
        <v>0</v>
      </c>
      <c r="K286" s="14" t="s">
        <v>0</v>
      </c>
      <c r="L286" s="8" t="s">
        <v>0</v>
      </c>
      <c r="M286" s="15" t="s">
        <v>0</v>
      </c>
      <c r="N286" s="1" t="s">
        <v>0</v>
      </c>
    </row>
    <row r="287" ht="15" customHeight="1" spans="1:14">
      <c r="A287" s="1" t="s">
        <v>0</v>
      </c>
      <c r="B287" s="7" t="s">
        <v>0</v>
      </c>
      <c r="C287" s="8" t="s">
        <v>363</v>
      </c>
      <c r="D287" s="9" t="s">
        <v>364</v>
      </c>
      <c r="E287" s="8" t="s">
        <v>230</v>
      </c>
      <c r="F287" s="10" t="s">
        <v>365</v>
      </c>
      <c r="G287" s="10" t="s">
        <v>0</v>
      </c>
      <c r="H287" s="11" t="s">
        <v>0</v>
      </c>
      <c r="I287" s="11" t="s">
        <v>0</v>
      </c>
      <c r="J287" s="11" t="s">
        <v>0</v>
      </c>
      <c r="K287" s="14" t="s">
        <v>0</v>
      </c>
      <c r="L287" s="8" t="s">
        <v>0</v>
      </c>
      <c r="M287" s="15" t="s">
        <v>0</v>
      </c>
      <c r="N287" s="1" t="s">
        <v>0</v>
      </c>
    </row>
    <row r="288" ht="15" customHeight="1" spans="1:14">
      <c r="A288" s="1" t="s">
        <v>0</v>
      </c>
      <c r="B288" s="7" t="s">
        <v>0</v>
      </c>
      <c r="C288" s="8" t="s">
        <v>366</v>
      </c>
      <c r="D288" s="9" t="s">
        <v>367</v>
      </c>
      <c r="E288" s="8" t="s">
        <v>86</v>
      </c>
      <c r="F288" s="10" t="s">
        <v>368</v>
      </c>
      <c r="G288" s="10" t="s">
        <v>0</v>
      </c>
      <c r="H288" s="11" t="s">
        <v>0</v>
      </c>
      <c r="I288" s="11" t="s">
        <v>0</v>
      </c>
      <c r="J288" s="11" t="s">
        <v>0</v>
      </c>
      <c r="K288" s="14" t="s">
        <v>0</v>
      </c>
      <c r="L288" s="8" t="s">
        <v>0</v>
      </c>
      <c r="M288" s="15" t="s">
        <v>0</v>
      </c>
      <c r="N288" s="1" t="s">
        <v>0</v>
      </c>
    </row>
    <row r="289" ht="15" customHeight="1" spans="1:14">
      <c r="A289" s="1" t="s">
        <v>0</v>
      </c>
      <c r="B289" s="7" t="s">
        <v>659</v>
      </c>
      <c r="C289" s="8" t="s">
        <v>0</v>
      </c>
      <c r="D289" s="9" t="s">
        <v>660</v>
      </c>
      <c r="E289" s="8" t="s">
        <v>167</v>
      </c>
      <c r="F289" s="10" t="s">
        <v>661</v>
      </c>
      <c r="G289" s="10" t="s">
        <v>0</v>
      </c>
      <c r="H289" s="11" t="s">
        <v>0</v>
      </c>
      <c r="I289" s="11" t="s">
        <v>0</v>
      </c>
      <c r="J289" s="11" t="s">
        <v>0</v>
      </c>
      <c r="K289" s="14" t="s">
        <v>0</v>
      </c>
      <c r="L289" s="8" t="s">
        <v>0</v>
      </c>
      <c r="M289" s="15" t="s">
        <v>0</v>
      </c>
      <c r="N289" s="1" t="s">
        <v>0</v>
      </c>
    </row>
    <row r="290" ht="15" customHeight="1" spans="1:14">
      <c r="A290" s="1" t="s">
        <v>0</v>
      </c>
      <c r="B290" s="7" t="s">
        <v>662</v>
      </c>
      <c r="C290" s="8" t="s">
        <v>0</v>
      </c>
      <c r="D290" s="9" t="s">
        <v>663</v>
      </c>
      <c r="E290" s="8" t="s">
        <v>167</v>
      </c>
      <c r="F290" s="10" t="s">
        <v>661</v>
      </c>
      <c r="G290" s="10" t="s">
        <v>0</v>
      </c>
      <c r="H290" s="11" t="s">
        <v>0</v>
      </c>
      <c r="I290" s="11" t="s">
        <v>0</v>
      </c>
      <c r="J290" s="11" t="s">
        <v>0</v>
      </c>
      <c r="K290" s="14" t="s">
        <v>0</v>
      </c>
      <c r="L290" s="8" t="s">
        <v>0</v>
      </c>
      <c r="M290" s="15" t="s">
        <v>0</v>
      </c>
      <c r="N290" s="1" t="s">
        <v>0</v>
      </c>
    </row>
    <row r="291" ht="5" customHeight="1" spans="1:14">
      <c r="A291" s="1" t="s">
        <v>0</v>
      </c>
      <c r="B291" s="7" t="s">
        <v>0</v>
      </c>
      <c r="C291" s="8" t="s">
        <v>0</v>
      </c>
      <c r="D291" s="9" t="s">
        <v>0</v>
      </c>
      <c r="E291" s="8" t="s">
        <v>0</v>
      </c>
      <c r="F291" s="10" t="s">
        <v>0</v>
      </c>
      <c r="G291" s="10" t="s">
        <v>0</v>
      </c>
      <c r="H291" s="11" t="s">
        <v>0</v>
      </c>
      <c r="I291" s="11" t="s">
        <v>0</v>
      </c>
      <c r="J291" s="11" t="s">
        <v>0</v>
      </c>
      <c r="K291" s="14" t="s">
        <v>0</v>
      </c>
      <c r="L291" s="8" t="s">
        <v>0</v>
      </c>
      <c r="M291" s="15" t="s">
        <v>0</v>
      </c>
      <c r="N291" s="1" t="s">
        <v>0</v>
      </c>
    </row>
    <row r="292" ht="15" customHeight="1" spans="1:14">
      <c r="A292" s="1" t="s">
        <v>0</v>
      </c>
      <c r="B292" s="12" t="s">
        <v>35</v>
      </c>
      <c r="C292" s="12" t="s">
        <v>0</v>
      </c>
      <c r="D292" s="12" t="s">
        <v>0</v>
      </c>
      <c r="E292" s="12" t="s">
        <v>0</v>
      </c>
      <c r="F292" s="12" t="s">
        <v>0</v>
      </c>
      <c r="G292" s="12" t="s">
        <v>36</v>
      </c>
      <c r="H292" s="12" t="s">
        <v>0</v>
      </c>
      <c r="I292" s="12" t="s">
        <v>0</v>
      </c>
      <c r="J292" s="12" t="s">
        <v>0</v>
      </c>
      <c r="K292" s="12" t="s">
        <v>0</v>
      </c>
      <c r="L292" s="12" t="s">
        <v>0</v>
      </c>
      <c r="M292" s="12" t="s">
        <v>0</v>
      </c>
      <c r="N292" s="1" t="s">
        <v>0</v>
      </c>
    </row>
    <row r="293" ht="12" customHeight="1" spans="1:14">
      <c r="A293" s="1" t="s">
        <v>0</v>
      </c>
      <c r="B293" s="1" t="s">
        <v>0</v>
      </c>
      <c r="C293" s="1" t="s">
        <v>0</v>
      </c>
      <c r="D293" s="1" t="s">
        <v>0</v>
      </c>
      <c r="E293" s="1" t="s">
        <v>0</v>
      </c>
      <c r="F293" s="1" t="s">
        <v>0</v>
      </c>
      <c r="G293" s="1" t="s">
        <v>0</v>
      </c>
      <c r="H293" s="1" t="s">
        <v>0</v>
      </c>
      <c r="I293" s="1" t="s">
        <v>0</v>
      </c>
      <c r="J293" s="1" t="s">
        <v>0</v>
      </c>
      <c r="K293" s="1" t="s">
        <v>0</v>
      </c>
      <c r="L293" s="1" t="s">
        <v>0</v>
      </c>
      <c r="M293" s="1" t="s">
        <v>0</v>
      </c>
      <c r="N293" s="1" t="s">
        <v>0</v>
      </c>
    </row>
    <row r="294" ht="42" customHeight="1" spans="1:14">
      <c r="A294" s="1" t="s">
        <v>0</v>
      </c>
      <c r="B294" s="1" t="s">
        <v>0</v>
      </c>
      <c r="C294" s="1" t="s">
        <v>0</v>
      </c>
      <c r="D294" s="1" t="s">
        <v>0</v>
      </c>
      <c r="E294" s="1" t="s">
        <v>0</v>
      </c>
      <c r="F294" s="1" t="s">
        <v>0</v>
      </c>
      <c r="G294" s="1" t="s">
        <v>0</v>
      </c>
      <c r="H294" s="1" t="s">
        <v>0</v>
      </c>
      <c r="I294" s="1" t="s">
        <v>0</v>
      </c>
      <c r="J294" s="1" t="s">
        <v>0</v>
      </c>
      <c r="K294" s="1" t="s">
        <v>0</v>
      </c>
      <c r="L294" s="1" t="s">
        <v>0</v>
      </c>
      <c r="M294" s="1" t="s">
        <v>0</v>
      </c>
      <c r="N294" s="1" t="s">
        <v>0</v>
      </c>
    </row>
    <row r="295" ht="28" customHeight="1" spans="1:14">
      <c r="A295" s="1" t="s">
        <v>0</v>
      </c>
      <c r="B295" s="2" t="s">
        <v>431</v>
      </c>
      <c r="C295" s="2" t="s">
        <v>0</v>
      </c>
      <c r="D295" s="2" t="s">
        <v>0</v>
      </c>
      <c r="E295" s="2" t="s">
        <v>0</v>
      </c>
      <c r="F295" s="2" t="s">
        <v>0</v>
      </c>
      <c r="G295" s="2" t="s">
        <v>0</v>
      </c>
      <c r="H295" s="2" t="s">
        <v>0</v>
      </c>
      <c r="I295" s="2" t="s">
        <v>0</v>
      </c>
      <c r="J295" s="2" t="s">
        <v>0</v>
      </c>
      <c r="K295" s="2" t="s">
        <v>0</v>
      </c>
      <c r="L295" s="2" t="s">
        <v>0</v>
      </c>
      <c r="M295" s="2" t="s">
        <v>0</v>
      </c>
      <c r="N295" s="1" t="s">
        <v>0</v>
      </c>
    </row>
    <row r="296" ht="15" customHeight="1" spans="1:14">
      <c r="A296" s="1" t="s">
        <v>0</v>
      </c>
      <c r="B296" s="3" t="s">
        <v>38</v>
      </c>
      <c r="C296" s="3" t="s">
        <v>0</v>
      </c>
      <c r="D296" s="3" t="s">
        <v>0</v>
      </c>
      <c r="E296" s="3" t="s">
        <v>0</v>
      </c>
      <c r="F296" s="3" t="s">
        <v>0</v>
      </c>
      <c r="G296" s="3" t="s">
        <v>0</v>
      </c>
      <c r="H296" s="3" t="s">
        <v>0</v>
      </c>
      <c r="I296" s="3" t="s">
        <v>0</v>
      </c>
      <c r="J296" s="1" t="s">
        <v>0</v>
      </c>
      <c r="K296" s="1" t="s">
        <v>0</v>
      </c>
      <c r="L296" s="1" t="s">
        <v>0</v>
      </c>
      <c r="M296" s="1" t="s">
        <v>0</v>
      </c>
      <c r="N296" s="1" t="s">
        <v>0</v>
      </c>
    </row>
    <row r="297" ht="15" customHeight="1" spans="1:14">
      <c r="A297" s="1" t="s">
        <v>0</v>
      </c>
      <c r="B297" s="1" t="s">
        <v>0</v>
      </c>
      <c r="C297" s="1" t="s">
        <v>0</v>
      </c>
      <c r="D297" s="1" t="s">
        <v>0</v>
      </c>
      <c r="E297" s="1" t="s">
        <v>0</v>
      </c>
      <c r="F297" s="1" t="s">
        <v>0</v>
      </c>
      <c r="G297" s="1" t="s">
        <v>0</v>
      </c>
      <c r="H297" s="4" t="s">
        <v>664</v>
      </c>
      <c r="I297" s="4" t="s">
        <v>0</v>
      </c>
      <c r="J297" s="4" t="s">
        <v>0</v>
      </c>
      <c r="K297" s="3" t="s">
        <v>432</v>
      </c>
      <c r="L297" s="4" t="s">
        <v>433</v>
      </c>
      <c r="M297" s="4" t="s">
        <v>0</v>
      </c>
      <c r="N297" s="1" t="s">
        <v>0</v>
      </c>
    </row>
    <row r="298" ht="41" customHeight="1" spans="1:14">
      <c r="A298" s="1" t="s">
        <v>0</v>
      </c>
      <c r="B298" s="5" t="s">
        <v>434</v>
      </c>
      <c r="C298" s="6" t="s">
        <v>6</v>
      </c>
      <c r="D298" s="6" t="s">
        <v>435</v>
      </c>
      <c r="E298" s="6" t="s">
        <v>436</v>
      </c>
      <c r="F298" s="6" t="s">
        <v>437</v>
      </c>
      <c r="G298" s="6" t="s">
        <v>438</v>
      </c>
      <c r="H298" s="6" t="s">
        <v>439</v>
      </c>
      <c r="I298" s="6" t="s">
        <v>440</v>
      </c>
      <c r="J298" s="6" t="s">
        <v>0</v>
      </c>
      <c r="K298" s="6" t="s">
        <v>45</v>
      </c>
      <c r="L298" s="6" t="s">
        <v>441</v>
      </c>
      <c r="M298" s="13" t="s">
        <v>442</v>
      </c>
      <c r="N298" s="1" t="s">
        <v>0</v>
      </c>
    </row>
    <row r="299" ht="15" customHeight="1" spans="1:14">
      <c r="A299" s="1" t="s">
        <v>0</v>
      </c>
      <c r="B299" s="7" t="s">
        <v>665</v>
      </c>
      <c r="C299" s="8" t="s">
        <v>0</v>
      </c>
      <c r="D299" s="9" t="s">
        <v>666</v>
      </c>
      <c r="E299" s="8" t="s">
        <v>167</v>
      </c>
      <c r="F299" s="10" t="s">
        <v>375</v>
      </c>
      <c r="G299" s="10" t="s">
        <v>0</v>
      </c>
      <c r="H299" s="11" t="s">
        <v>0</v>
      </c>
      <c r="I299" s="11" t="s">
        <v>0</v>
      </c>
      <c r="J299" s="11" t="s">
        <v>0</v>
      </c>
      <c r="K299" s="14" t="s">
        <v>0</v>
      </c>
      <c r="L299" s="8" t="s">
        <v>0</v>
      </c>
      <c r="M299" s="15" t="s">
        <v>0</v>
      </c>
      <c r="N299" s="1" t="s">
        <v>0</v>
      </c>
    </row>
    <row r="300" ht="15" customHeight="1" spans="1:14">
      <c r="A300" s="1" t="s">
        <v>0</v>
      </c>
      <c r="B300" s="7" t="s">
        <v>0</v>
      </c>
      <c r="C300" s="8" t="s">
        <v>369</v>
      </c>
      <c r="D300" s="9" t="s">
        <v>370</v>
      </c>
      <c r="E300" s="8" t="s">
        <v>0</v>
      </c>
      <c r="F300" s="10" t="s">
        <v>0</v>
      </c>
      <c r="G300" s="10" t="s">
        <v>0</v>
      </c>
      <c r="H300" s="11" t="s">
        <v>0</v>
      </c>
      <c r="I300" s="11" t="s">
        <v>0</v>
      </c>
      <c r="J300" s="11" t="s">
        <v>0</v>
      </c>
      <c r="K300" s="14" t="s">
        <v>0</v>
      </c>
      <c r="L300" s="8" t="s">
        <v>0</v>
      </c>
      <c r="M300" s="15" t="s">
        <v>0</v>
      </c>
      <c r="N300" s="1" t="s">
        <v>0</v>
      </c>
    </row>
    <row r="301" ht="15" customHeight="1" spans="1:14">
      <c r="A301" s="1" t="s">
        <v>0</v>
      </c>
      <c r="B301" s="7" t="s">
        <v>0</v>
      </c>
      <c r="C301" s="8" t="s">
        <v>371</v>
      </c>
      <c r="D301" s="9" t="s">
        <v>372</v>
      </c>
      <c r="E301" s="8" t="s">
        <v>0</v>
      </c>
      <c r="F301" s="10" t="s">
        <v>0</v>
      </c>
      <c r="G301" s="10" t="s">
        <v>0</v>
      </c>
      <c r="H301" s="11" t="s">
        <v>0</v>
      </c>
      <c r="I301" s="11" t="s">
        <v>0</v>
      </c>
      <c r="J301" s="11" t="s">
        <v>0</v>
      </c>
      <c r="K301" s="14" t="s">
        <v>0</v>
      </c>
      <c r="L301" s="8" t="s">
        <v>0</v>
      </c>
      <c r="M301" s="15" t="s">
        <v>0</v>
      </c>
      <c r="N301" s="1" t="s">
        <v>0</v>
      </c>
    </row>
    <row r="302" ht="15" customHeight="1" spans="1:14">
      <c r="A302" s="1" t="s">
        <v>0</v>
      </c>
      <c r="B302" s="7" t="s">
        <v>0</v>
      </c>
      <c r="C302" s="8" t="s">
        <v>373</v>
      </c>
      <c r="D302" s="9" t="s">
        <v>374</v>
      </c>
      <c r="E302" s="8" t="s">
        <v>167</v>
      </c>
      <c r="F302" s="10" t="s">
        <v>375</v>
      </c>
      <c r="G302" s="10" t="s">
        <v>0</v>
      </c>
      <c r="H302" s="11" t="s">
        <v>0</v>
      </c>
      <c r="I302" s="11" t="s">
        <v>0</v>
      </c>
      <c r="J302" s="11" t="s">
        <v>0</v>
      </c>
      <c r="K302" s="14" t="s">
        <v>0</v>
      </c>
      <c r="L302" s="8" t="s">
        <v>0</v>
      </c>
      <c r="M302" s="15" t="s">
        <v>0</v>
      </c>
      <c r="N302" s="1" t="s">
        <v>0</v>
      </c>
    </row>
    <row r="303" ht="15" customHeight="1" spans="1:14">
      <c r="A303" s="1" t="s">
        <v>0</v>
      </c>
      <c r="B303" s="7" t="s">
        <v>667</v>
      </c>
      <c r="C303" s="8" t="s">
        <v>0</v>
      </c>
      <c r="D303" s="9" t="s">
        <v>668</v>
      </c>
      <c r="E303" s="8" t="s">
        <v>167</v>
      </c>
      <c r="F303" s="10" t="s">
        <v>378</v>
      </c>
      <c r="G303" s="10" t="s">
        <v>0</v>
      </c>
      <c r="H303" s="11" t="s">
        <v>0</v>
      </c>
      <c r="I303" s="11" t="s">
        <v>0</v>
      </c>
      <c r="J303" s="11" t="s">
        <v>0</v>
      </c>
      <c r="K303" s="14" t="s">
        <v>0</v>
      </c>
      <c r="L303" s="8" t="s">
        <v>0</v>
      </c>
      <c r="M303" s="15" t="s">
        <v>0</v>
      </c>
      <c r="N303" s="1" t="s">
        <v>0</v>
      </c>
    </row>
    <row r="304" ht="15" customHeight="1" spans="1:14">
      <c r="A304" s="1" t="s">
        <v>0</v>
      </c>
      <c r="B304" s="7" t="s">
        <v>0</v>
      </c>
      <c r="C304" s="8" t="s">
        <v>369</v>
      </c>
      <c r="D304" s="9" t="s">
        <v>370</v>
      </c>
      <c r="E304" s="8" t="s">
        <v>0</v>
      </c>
      <c r="F304" s="10" t="s">
        <v>0</v>
      </c>
      <c r="G304" s="10" t="s">
        <v>0</v>
      </c>
      <c r="H304" s="11" t="s">
        <v>0</v>
      </c>
      <c r="I304" s="11" t="s">
        <v>0</v>
      </c>
      <c r="J304" s="11" t="s">
        <v>0</v>
      </c>
      <c r="K304" s="14" t="s">
        <v>0</v>
      </c>
      <c r="L304" s="8" t="s">
        <v>0</v>
      </c>
      <c r="M304" s="15" t="s">
        <v>0</v>
      </c>
      <c r="N304" s="1" t="s">
        <v>0</v>
      </c>
    </row>
    <row r="305" ht="15" customHeight="1" spans="1:14">
      <c r="A305" s="1" t="s">
        <v>0</v>
      </c>
      <c r="B305" s="7" t="s">
        <v>0</v>
      </c>
      <c r="C305" s="8" t="s">
        <v>371</v>
      </c>
      <c r="D305" s="9" t="s">
        <v>372</v>
      </c>
      <c r="E305" s="8" t="s">
        <v>0</v>
      </c>
      <c r="F305" s="10" t="s">
        <v>0</v>
      </c>
      <c r="G305" s="10" t="s">
        <v>0</v>
      </c>
      <c r="H305" s="11" t="s">
        <v>0</v>
      </c>
      <c r="I305" s="11" t="s">
        <v>0</v>
      </c>
      <c r="J305" s="11" t="s">
        <v>0</v>
      </c>
      <c r="K305" s="14" t="s">
        <v>0</v>
      </c>
      <c r="L305" s="8" t="s">
        <v>0</v>
      </c>
      <c r="M305" s="15" t="s">
        <v>0</v>
      </c>
      <c r="N305" s="1" t="s">
        <v>0</v>
      </c>
    </row>
    <row r="306" ht="18" customHeight="1" spans="1:14">
      <c r="A306" s="1" t="s">
        <v>0</v>
      </c>
      <c r="B306" s="7" t="s">
        <v>0</v>
      </c>
      <c r="C306" s="8" t="s">
        <v>376</v>
      </c>
      <c r="D306" s="9" t="s">
        <v>377</v>
      </c>
      <c r="E306" s="8" t="s">
        <v>167</v>
      </c>
      <c r="F306" s="10" t="s">
        <v>378</v>
      </c>
      <c r="G306" s="10" t="s">
        <v>0</v>
      </c>
      <c r="H306" s="11" t="s">
        <v>0</v>
      </c>
      <c r="I306" s="11" t="s">
        <v>0</v>
      </c>
      <c r="J306" s="11" t="s">
        <v>0</v>
      </c>
      <c r="K306" s="14" t="s">
        <v>0</v>
      </c>
      <c r="L306" s="8" t="s">
        <v>0</v>
      </c>
      <c r="M306" s="15" t="s">
        <v>0</v>
      </c>
      <c r="N306" s="1" t="s">
        <v>0</v>
      </c>
    </row>
    <row r="307" ht="15" customHeight="1" spans="1:14">
      <c r="A307" s="1" t="s">
        <v>0</v>
      </c>
      <c r="B307" s="7" t="s">
        <v>669</v>
      </c>
      <c r="C307" s="8" t="s">
        <v>0</v>
      </c>
      <c r="D307" s="9" t="s">
        <v>670</v>
      </c>
      <c r="E307" s="8" t="s">
        <v>671</v>
      </c>
      <c r="F307" s="10" t="s">
        <v>672</v>
      </c>
      <c r="G307" s="10" t="s">
        <v>0</v>
      </c>
      <c r="H307" s="11" t="s">
        <v>0</v>
      </c>
      <c r="I307" s="11" t="s">
        <v>0</v>
      </c>
      <c r="J307" s="11" t="s">
        <v>0</v>
      </c>
      <c r="K307" s="14" t="s">
        <v>0</v>
      </c>
      <c r="L307" s="8" t="s">
        <v>0</v>
      </c>
      <c r="M307" s="15" t="s">
        <v>0</v>
      </c>
      <c r="N307" s="1" t="s">
        <v>0</v>
      </c>
    </row>
    <row r="308" ht="15" customHeight="1" spans="1:14">
      <c r="A308" s="1" t="s">
        <v>0</v>
      </c>
      <c r="B308" s="7" t="s">
        <v>673</v>
      </c>
      <c r="C308" s="8" t="s">
        <v>0</v>
      </c>
      <c r="D308" s="9" t="s">
        <v>674</v>
      </c>
      <c r="E308" s="8" t="s">
        <v>671</v>
      </c>
      <c r="F308" s="10" t="s">
        <v>672</v>
      </c>
      <c r="G308" s="10" t="s">
        <v>0</v>
      </c>
      <c r="H308" s="11" t="s">
        <v>0</v>
      </c>
      <c r="I308" s="11" t="s">
        <v>0</v>
      </c>
      <c r="J308" s="11" t="s">
        <v>0</v>
      </c>
      <c r="K308" s="14" t="s">
        <v>0</v>
      </c>
      <c r="L308" s="8" t="s">
        <v>0</v>
      </c>
      <c r="M308" s="15" t="s">
        <v>0</v>
      </c>
      <c r="N308" s="1" t="s">
        <v>0</v>
      </c>
    </row>
    <row r="309" ht="15" customHeight="1" spans="1:14">
      <c r="A309" s="1" t="s">
        <v>0</v>
      </c>
      <c r="B309" s="7" t="s">
        <v>675</v>
      </c>
      <c r="C309" s="8" t="s">
        <v>0</v>
      </c>
      <c r="D309" s="9" t="s">
        <v>676</v>
      </c>
      <c r="E309" s="8" t="s">
        <v>671</v>
      </c>
      <c r="F309" s="10" t="s">
        <v>672</v>
      </c>
      <c r="G309" s="10" t="s">
        <v>0</v>
      </c>
      <c r="H309" s="11" t="s">
        <v>0</v>
      </c>
      <c r="I309" s="11" t="s">
        <v>0</v>
      </c>
      <c r="J309" s="11" t="s">
        <v>0</v>
      </c>
      <c r="K309" s="14" t="s">
        <v>0</v>
      </c>
      <c r="L309" s="8" t="s">
        <v>0</v>
      </c>
      <c r="M309" s="15" t="s">
        <v>0</v>
      </c>
      <c r="N309" s="1" t="s">
        <v>0</v>
      </c>
    </row>
    <row r="310" ht="18" customHeight="1" spans="1:14">
      <c r="A310" s="1" t="s">
        <v>0</v>
      </c>
      <c r="B310" s="7" t="s">
        <v>677</v>
      </c>
      <c r="C310" s="8" t="s">
        <v>0</v>
      </c>
      <c r="D310" s="9" t="s">
        <v>678</v>
      </c>
      <c r="E310" s="8" t="s">
        <v>671</v>
      </c>
      <c r="F310" s="10" t="s">
        <v>679</v>
      </c>
      <c r="G310" s="10" t="s">
        <v>0</v>
      </c>
      <c r="H310" s="11" t="s">
        <v>0</v>
      </c>
      <c r="I310" s="11" t="s">
        <v>0</v>
      </c>
      <c r="J310" s="11" t="s">
        <v>0</v>
      </c>
      <c r="K310" s="14" t="s">
        <v>0</v>
      </c>
      <c r="L310" s="8" t="s">
        <v>0</v>
      </c>
      <c r="M310" s="15" t="s">
        <v>0</v>
      </c>
      <c r="N310" s="1" t="s">
        <v>0</v>
      </c>
    </row>
    <row r="311" ht="15" customHeight="1" spans="1:14">
      <c r="A311" s="1" t="s">
        <v>0</v>
      </c>
      <c r="B311" s="7" t="s">
        <v>0</v>
      </c>
      <c r="C311" s="8" t="s">
        <v>381</v>
      </c>
      <c r="D311" s="9" t="s">
        <v>382</v>
      </c>
      <c r="E311" s="8" t="s">
        <v>383</v>
      </c>
      <c r="F311" s="10" t="s">
        <v>384</v>
      </c>
      <c r="G311" s="10" t="s">
        <v>0</v>
      </c>
      <c r="H311" s="11" t="s">
        <v>0</v>
      </c>
      <c r="I311" s="11" t="s">
        <v>0</v>
      </c>
      <c r="J311" s="11" t="s">
        <v>0</v>
      </c>
      <c r="K311" s="14" t="s">
        <v>0</v>
      </c>
      <c r="L311" s="8" t="s">
        <v>0</v>
      </c>
      <c r="M311" s="15" t="s">
        <v>0</v>
      </c>
      <c r="N311" s="1" t="s">
        <v>0</v>
      </c>
    </row>
    <row r="312" ht="15" customHeight="1" spans="1:14">
      <c r="A312" s="1" t="s">
        <v>0</v>
      </c>
      <c r="B312" s="7" t="s">
        <v>0</v>
      </c>
      <c r="C312" s="8" t="s">
        <v>385</v>
      </c>
      <c r="D312" s="9" t="s">
        <v>386</v>
      </c>
      <c r="E312" s="8" t="s">
        <v>383</v>
      </c>
      <c r="F312" s="10" t="s">
        <v>51</v>
      </c>
      <c r="G312" s="10" t="s">
        <v>0</v>
      </c>
      <c r="H312" s="11" t="s">
        <v>0</v>
      </c>
      <c r="I312" s="11" t="s">
        <v>0</v>
      </c>
      <c r="J312" s="11" t="s">
        <v>0</v>
      </c>
      <c r="K312" s="14" t="s">
        <v>0</v>
      </c>
      <c r="L312" s="8" t="s">
        <v>0</v>
      </c>
      <c r="M312" s="15" t="s">
        <v>0</v>
      </c>
      <c r="N312" s="1" t="s">
        <v>0</v>
      </c>
    </row>
    <row r="313" ht="15" customHeight="1" spans="1:14">
      <c r="A313" s="1" t="s">
        <v>0</v>
      </c>
      <c r="B313" s="7" t="s">
        <v>0</v>
      </c>
      <c r="C313" s="8" t="s">
        <v>387</v>
      </c>
      <c r="D313" s="9" t="s">
        <v>388</v>
      </c>
      <c r="E313" s="8" t="s">
        <v>383</v>
      </c>
      <c r="F313" s="10" t="s">
        <v>51</v>
      </c>
      <c r="G313" s="10" t="s">
        <v>0</v>
      </c>
      <c r="H313" s="11" t="s">
        <v>0</v>
      </c>
      <c r="I313" s="11" t="s">
        <v>0</v>
      </c>
      <c r="J313" s="11" t="s">
        <v>0</v>
      </c>
      <c r="K313" s="14" t="s">
        <v>0</v>
      </c>
      <c r="L313" s="8" t="s">
        <v>0</v>
      </c>
      <c r="M313" s="15" t="s">
        <v>0</v>
      </c>
      <c r="N313" s="1" t="s">
        <v>0</v>
      </c>
    </row>
    <row r="314" ht="15" customHeight="1" spans="1:14">
      <c r="A314" s="1" t="s">
        <v>0</v>
      </c>
      <c r="B314" s="7" t="s">
        <v>0</v>
      </c>
      <c r="C314" s="8" t="s">
        <v>389</v>
      </c>
      <c r="D314" s="9" t="s">
        <v>390</v>
      </c>
      <c r="E314" s="8" t="s">
        <v>383</v>
      </c>
      <c r="F314" s="10" t="s">
        <v>391</v>
      </c>
      <c r="G314" s="10" t="s">
        <v>0</v>
      </c>
      <c r="H314" s="11" t="s">
        <v>0</v>
      </c>
      <c r="I314" s="11" t="s">
        <v>0</v>
      </c>
      <c r="J314" s="11" t="s">
        <v>0</v>
      </c>
      <c r="K314" s="14" t="s">
        <v>0</v>
      </c>
      <c r="L314" s="8" t="s">
        <v>0</v>
      </c>
      <c r="M314" s="15" t="s">
        <v>0</v>
      </c>
      <c r="N314" s="1" t="s">
        <v>0</v>
      </c>
    </row>
    <row r="315" ht="15" customHeight="1" spans="1:14">
      <c r="A315" s="1" t="s">
        <v>0</v>
      </c>
      <c r="B315" s="7" t="s">
        <v>0</v>
      </c>
      <c r="C315" s="8" t="s">
        <v>392</v>
      </c>
      <c r="D315" s="9" t="s">
        <v>393</v>
      </c>
      <c r="E315" s="8" t="s">
        <v>383</v>
      </c>
      <c r="F315" s="10" t="s">
        <v>51</v>
      </c>
      <c r="G315" s="10" t="s">
        <v>0</v>
      </c>
      <c r="H315" s="11" t="s">
        <v>0</v>
      </c>
      <c r="I315" s="11" t="s">
        <v>0</v>
      </c>
      <c r="J315" s="11" t="s">
        <v>0</v>
      </c>
      <c r="K315" s="14" t="s">
        <v>0</v>
      </c>
      <c r="L315" s="8" t="s">
        <v>0</v>
      </c>
      <c r="M315" s="15" t="s">
        <v>0</v>
      </c>
      <c r="N315" s="1" t="s">
        <v>0</v>
      </c>
    </row>
    <row r="316" ht="15" customHeight="1" spans="1:14">
      <c r="A316" s="1" t="s">
        <v>0</v>
      </c>
      <c r="B316" s="7" t="s">
        <v>0</v>
      </c>
      <c r="C316" s="8" t="s">
        <v>394</v>
      </c>
      <c r="D316" s="9" t="s">
        <v>395</v>
      </c>
      <c r="E316" s="8" t="s">
        <v>383</v>
      </c>
      <c r="F316" s="10" t="s">
        <v>51</v>
      </c>
      <c r="G316" s="10" t="s">
        <v>0</v>
      </c>
      <c r="H316" s="11" t="s">
        <v>0</v>
      </c>
      <c r="I316" s="11" t="s">
        <v>0</v>
      </c>
      <c r="J316" s="11" t="s">
        <v>0</v>
      </c>
      <c r="K316" s="14" t="s">
        <v>0</v>
      </c>
      <c r="L316" s="8" t="s">
        <v>0</v>
      </c>
      <c r="M316" s="15" t="s">
        <v>0</v>
      </c>
      <c r="N316" s="1" t="s">
        <v>0</v>
      </c>
    </row>
    <row r="317" ht="18" customHeight="1" spans="1:14">
      <c r="A317" s="1" t="s">
        <v>0</v>
      </c>
      <c r="B317" s="7" t="s">
        <v>680</v>
      </c>
      <c r="C317" s="8" t="s">
        <v>0</v>
      </c>
      <c r="D317" s="9" t="s">
        <v>681</v>
      </c>
      <c r="E317" s="8" t="s">
        <v>671</v>
      </c>
      <c r="F317" s="10" t="s">
        <v>398</v>
      </c>
      <c r="G317" s="10" t="s">
        <v>0</v>
      </c>
      <c r="H317" s="11" t="s">
        <v>0</v>
      </c>
      <c r="I317" s="11" t="s">
        <v>0</v>
      </c>
      <c r="J317" s="11" t="s">
        <v>0</v>
      </c>
      <c r="K317" s="14" t="s">
        <v>0</v>
      </c>
      <c r="L317" s="8" t="s">
        <v>0</v>
      </c>
      <c r="M317" s="15" t="s">
        <v>0</v>
      </c>
      <c r="N317" s="1" t="s">
        <v>0</v>
      </c>
    </row>
    <row r="318" ht="15" customHeight="1" spans="1:14">
      <c r="A318" s="1" t="s">
        <v>0</v>
      </c>
      <c r="B318" s="7" t="s">
        <v>0</v>
      </c>
      <c r="C318" s="8" t="s">
        <v>396</v>
      </c>
      <c r="D318" s="9" t="s">
        <v>397</v>
      </c>
      <c r="E318" s="8" t="s">
        <v>383</v>
      </c>
      <c r="F318" s="10" t="s">
        <v>398</v>
      </c>
      <c r="G318" s="10" t="s">
        <v>0</v>
      </c>
      <c r="H318" s="11" t="s">
        <v>0</v>
      </c>
      <c r="I318" s="11" t="s">
        <v>0</v>
      </c>
      <c r="J318" s="11" t="s">
        <v>0</v>
      </c>
      <c r="K318" s="14" t="s">
        <v>0</v>
      </c>
      <c r="L318" s="8" t="s">
        <v>0</v>
      </c>
      <c r="M318" s="15" t="s">
        <v>0</v>
      </c>
      <c r="N318" s="1" t="s">
        <v>0</v>
      </c>
    </row>
    <row r="319" ht="15" customHeight="1" spans="1:14">
      <c r="A319" s="1" t="s">
        <v>0</v>
      </c>
      <c r="B319" s="7" t="s">
        <v>682</v>
      </c>
      <c r="C319" s="8" t="s">
        <v>0</v>
      </c>
      <c r="D319" s="9" t="s">
        <v>683</v>
      </c>
      <c r="E319" s="8" t="s">
        <v>154</v>
      </c>
      <c r="F319" s="10" t="s">
        <v>684</v>
      </c>
      <c r="G319" s="10" t="s">
        <v>0</v>
      </c>
      <c r="H319" s="11" t="s">
        <v>0</v>
      </c>
      <c r="I319" s="11" t="s">
        <v>0</v>
      </c>
      <c r="J319" s="11" t="s">
        <v>0</v>
      </c>
      <c r="K319" s="14" t="s">
        <v>0</v>
      </c>
      <c r="L319" s="8" t="s">
        <v>0</v>
      </c>
      <c r="M319" s="15" t="s">
        <v>0</v>
      </c>
      <c r="N319" s="1" t="s">
        <v>0</v>
      </c>
    </row>
    <row r="320" ht="15" customHeight="1" spans="1:14">
      <c r="A320" s="1" t="s">
        <v>0</v>
      </c>
      <c r="B320" s="7" t="s">
        <v>685</v>
      </c>
      <c r="C320" s="8" t="s">
        <v>0</v>
      </c>
      <c r="D320" s="9" t="s">
        <v>686</v>
      </c>
      <c r="E320" s="8" t="s">
        <v>154</v>
      </c>
      <c r="F320" s="10" t="s">
        <v>684</v>
      </c>
      <c r="G320" s="10" t="s">
        <v>0</v>
      </c>
      <c r="H320" s="11" t="s">
        <v>0</v>
      </c>
      <c r="I320" s="11" t="s">
        <v>0</v>
      </c>
      <c r="J320" s="11" t="s">
        <v>0</v>
      </c>
      <c r="K320" s="14" t="s">
        <v>0</v>
      </c>
      <c r="L320" s="8" t="s">
        <v>0</v>
      </c>
      <c r="M320" s="15" t="s">
        <v>0</v>
      </c>
      <c r="N320" s="1" t="s">
        <v>0</v>
      </c>
    </row>
    <row r="321" ht="15" customHeight="1" spans="1:14">
      <c r="A321" s="1" t="s">
        <v>0</v>
      </c>
      <c r="B321" s="7" t="s">
        <v>687</v>
      </c>
      <c r="C321" s="8" t="s">
        <v>0</v>
      </c>
      <c r="D321" s="9" t="s">
        <v>688</v>
      </c>
      <c r="E321" s="8" t="s">
        <v>689</v>
      </c>
      <c r="F321" s="10" t="s">
        <v>684</v>
      </c>
      <c r="G321" s="10" t="s">
        <v>690</v>
      </c>
      <c r="H321" s="11" t="s">
        <v>0</v>
      </c>
      <c r="I321" s="11" t="s">
        <v>0</v>
      </c>
      <c r="J321" s="11" t="s">
        <v>0</v>
      </c>
      <c r="K321" s="14" t="s">
        <v>0</v>
      </c>
      <c r="L321" s="8" t="s">
        <v>0</v>
      </c>
      <c r="M321" s="15" t="s">
        <v>0</v>
      </c>
      <c r="N321" s="1" t="s">
        <v>0</v>
      </c>
    </row>
    <row r="322" ht="15" customHeight="1" spans="1:14">
      <c r="A322" s="1" t="s">
        <v>0</v>
      </c>
      <c r="B322" s="7" t="s">
        <v>691</v>
      </c>
      <c r="C322" s="8" t="s">
        <v>0</v>
      </c>
      <c r="D322" s="9" t="s">
        <v>421</v>
      </c>
      <c r="E322" s="8" t="s">
        <v>154</v>
      </c>
      <c r="F322" s="10" t="s">
        <v>422</v>
      </c>
      <c r="G322" s="10" t="s">
        <v>0</v>
      </c>
      <c r="H322" s="11" t="s">
        <v>0</v>
      </c>
      <c r="I322" s="11" t="s">
        <v>0</v>
      </c>
      <c r="J322" s="11" t="s">
        <v>0</v>
      </c>
      <c r="K322" s="14" t="s">
        <v>0</v>
      </c>
      <c r="L322" s="8" t="s">
        <v>0</v>
      </c>
      <c r="M322" s="15" t="s">
        <v>0</v>
      </c>
      <c r="N322" s="1" t="s">
        <v>0</v>
      </c>
    </row>
    <row r="323" ht="15" customHeight="1" spans="1:14">
      <c r="A323" s="1" t="s">
        <v>0</v>
      </c>
      <c r="B323" s="7" t="s">
        <v>0</v>
      </c>
      <c r="C323" s="8" t="s">
        <v>416</v>
      </c>
      <c r="D323" s="9" t="s">
        <v>417</v>
      </c>
      <c r="E323" s="8" t="s">
        <v>0</v>
      </c>
      <c r="F323" s="10" t="s">
        <v>0</v>
      </c>
      <c r="G323" s="10" t="s">
        <v>0</v>
      </c>
      <c r="H323" s="11" t="s">
        <v>0</v>
      </c>
      <c r="I323" s="11" t="s">
        <v>0</v>
      </c>
      <c r="J323" s="11" t="s">
        <v>0</v>
      </c>
      <c r="K323" s="14" t="s">
        <v>0</v>
      </c>
      <c r="L323" s="8" t="s">
        <v>0</v>
      </c>
      <c r="M323" s="15" t="s">
        <v>0</v>
      </c>
      <c r="N323" s="1" t="s">
        <v>0</v>
      </c>
    </row>
    <row r="324" ht="15" customHeight="1" spans="1:14">
      <c r="A324" s="1" t="s">
        <v>0</v>
      </c>
      <c r="B324" s="7" t="s">
        <v>0</v>
      </c>
      <c r="C324" s="8" t="s">
        <v>418</v>
      </c>
      <c r="D324" s="9" t="s">
        <v>419</v>
      </c>
      <c r="E324" s="8" t="s">
        <v>0</v>
      </c>
      <c r="F324" s="10" t="s">
        <v>0</v>
      </c>
      <c r="G324" s="10" t="s">
        <v>0</v>
      </c>
      <c r="H324" s="11" t="s">
        <v>0</v>
      </c>
      <c r="I324" s="11" t="s">
        <v>0</v>
      </c>
      <c r="J324" s="11" t="s">
        <v>0</v>
      </c>
      <c r="K324" s="14" t="s">
        <v>0</v>
      </c>
      <c r="L324" s="8" t="s">
        <v>0</v>
      </c>
      <c r="M324" s="15" t="s">
        <v>0</v>
      </c>
      <c r="N324" s="1" t="s">
        <v>0</v>
      </c>
    </row>
    <row r="325" ht="15" customHeight="1" spans="1:14">
      <c r="A325" s="1" t="s">
        <v>0</v>
      </c>
      <c r="B325" s="7" t="s">
        <v>0</v>
      </c>
      <c r="C325" s="8" t="s">
        <v>420</v>
      </c>
      <c r="D325" s="9" t="s">
        <v>421</v>
      </c>
      <c r="E325" s="8" t="s">
        <v>154</v>
      </c>
      <c r="F325" s="10" t="s">
        <v>422</v>
      </c>
      <c r="G325" s="10" t="s">
        <v>0</v>
      </c>
      <c r="H325" s="11" t="s">
        <v>0</v>
      </c>
      <c r="I325" s="11" t="s">
        <v>0</v>
      </c>
      <c r="J325" s="11" t="s">
        <v>0</v>
      </c>
      <c r="K325" s="14" t="s">
        <v>0</v>
      </c>
      <c r="L325" s="8" t="s">
        <v>0</v>
      </c>
      <c r="M325" s="15" t="s">
        <v>0</v>
      </c>
      <c r="N325" s="1" t="s">
        <v>0</v>
      </c>
    </row>
    <row r="326" ht="15" customHeight="1" spans="1:14">
      <c r="A326" s="1" t="s">
        <v>0</v>
      </c>
      <c r="B326" s="7" t="s">
        <v>692</v>
      </c>
      <c r="C326" s="8" t="s">
        <v>0</v>
      </c>
      <c r="D326" s="9" t="s">
        <v>424</v>
      </c>
      <c r="E326" s="8" t="s">
        <v>154</v>
      </c>
      <c r="F326" s="10" t="s">
        <v>425</v>
      </c>
      <c r="G326" s="10" t="s">
        <v>0</v>
      </c>
      <c r="H326" s="11" t="s">
        <v>0</v>
      </c>
      <c r="I326" s="11" t="s">
        <v>0</v>
      </c>
      <c r="J326" s="11" t="s">
        <v>0</v>
      </c>
      <c r="K326" s="14" t="s">
        <v>0</v>
      </c>
      <c r="L326" s="8" t="s">
        <v>0</v>
      </c>
      <c r="M326" s="15" t="s">
        <v>0</v>
      </c>
      <c r="N326" s="1" t="s">
        <v>0</v>
      </c>
    </row>
    <row r="327" ht="15" customHeight="1" spans="1:14">
      <c r="A327" s="1" t="s">
        <v>0</v>
      </c>
      <c r="B327" s="7" t="s">
        <v>0</v>
      </c>
      <c r="C327" s="8" t="s">
        <v>416</v>
      </c>
      <c r="D327" s="9" t="s">
        <v>417</v>
      </c>
      <c r="E327" s="8" t="s">
        <v>0</v>
      </c>
      <c r="F327" s="10" t="s">
        <v>0</v>
      </c>
      <c r="G327" s="10" t="s">
        <v>0</v>
      </c>
      <c r="H327" s="11" t="s">
        <v>0</v>
      </c>
      <c r="I327" s="11" t="s">
        <v>0</v>
      </c>
      <c r="J327" s="11" t="s">
        <v>0</v>
      </c>
      <c r="K327" s="14" t="s">
        <v>0</v>
      </c>
      <c r="L327" s="8" t="s">
        <v>0</v>
      </c>
      <c r="M327" s="15" t="s">
        <v>0</v>
      </c>
      <c r="N327" s="1" t="s">
        <v>0</v>
      </c>
    </row>
    <row r="328" ht="15" customHeight="1" spans="1:14">
      <c r="A328" s="1" t="s">
        <v>0</v>
      </c>
      <c r="B328" s="7" t="s">
        <v>0</v>
      </c>
      <c r="C328" s="8" t="s">
        <v>418</v>
      </c>
      <c r="D328" s="9" t="s">
        <v>419</v>
      </c>
      <c r="E328" s="8" t="s">
        <v>0</v>
      </c>
      <c r="F328" s="10" t="s">
        <v>0</v>
      </c>
      <c r="G328" s="10" t="s">
        <v>0</v>
      </c>
      <c r="H328" s="11" t="s">
        <v>0</v>
      </c>
      <c r="I328" s="11" t="s">
        <v>0</v>
      </c>
      <c r="J328" s="11" t="s">
        <v>0</v>
      </c>
      <c r="K328" s="14" t="s">
        <v>0</v>
      </c>
      <c r="L328" s="8" t="s">
        <v>0</v>
      </c>
      <c r="M328" s="15" t="s">
        <v>0</v>
      </c>
      <c r="N328" s="1" t="s">
        <v>0</v>
      </c>
    </row>
    <row r="329" ht="15" customHeight="1" spans="1:14">
      <c r="A329" s="1" t="s">
        <v>0</v>
      </c>
      <c r="B329" s="7" t="s">
        <v>0</v>
      </c>
      <c r="C329" s="8" t="s">
        <v>423</v>
      </c>
      <c r="D329" s="9" t="s">
        <v>424</v>
      </c>
      <c r="E329" s="8" t="s">
        <v>154</v>
      </c>
      <c r="F329" s="10" t="s">
        <v>425</v>
      </c>
      <c r="G329" s="10" t="s">
        <v>0</v>
      </c>
      <c r="H329" s="11" t="s">
        <v>0</v>
      </c>
      <c r="I329" s="11" t="s">
        <v>0</v>
      </c>
      <c r="J329" s="11" t="s">
        <v>0</v>
      </c>
      <c r="K329" s="14" t="s">
        <v>0</v>
      </c>
      <c r="L329" s="8" t="s">
        <v>0</v>
      </c>
      <c r="M329" s="15" t="s">
        <v>0</v>
      </c>
      <c r="N329" s="1" t="s">
        <v>0</v>
      </c>
    </row>
    <row r="330" ht="15" customHeight="1" spans="1:14">
      <c r="A330" s="1" t="s">
        <v>0</v>
      </c>
      <c r="B330" s="7" t="s">
        <v>693</v>
      </c>
      <c r="C330" s="8" t="s">
        <v>0</v>
      </c>
      <c r="D330" s="9" t="s">
        <v>694</v>
      </c>
      <c r="E330" s="8" t="s">
        <v>383</v>
      </c>
      <c r="F330" s="10" t="s">
        <v>695</v>
      </c>
      <c r="G330" s="10" t="s">
        <v>0</v>
      </c>
      <c r="H330" s="11" t="s">
        <v>0</v>
      </c>
      <c r="I330" s="11" t="s">
        <v>0</v>
      </c>
      <c r="J330" s="11" t="s">
        <v>0</v>
      </c>
      <c r="K330" s="14" t="s">
        <v>0</v>
      </c>
      <c r="L330" s="8" t="s">
        <v>0</v>
      </c>
      <c r="M330" s="15" t="s">
        <v>0</v>
      </c>
      <c r="N330" s="1" t="s">
        <v>0</v>
      </c>
    </row>
    <row r="331" ht="18" customHeight="1" spans="1:14">
      <c r="A331" s="1" t="s">
        <v>0</v>
      </c>
      <c r="B331" s="7" t="s">
        <v>696</v>
      </c>
      <c r="C331" s="8" t="s">
        <v>0</v>
      </c>
      <c r="D331" s="9" t="s">
        <v>697</v>
      </c>
      <c r="E331" s="8" t="s">
        <v>383</v>
      </c>
      <c r="F331" s="10" t="s">
        <v>695</v>
      </c>
      <c r="G331" s="10" t="s">
        <v>0</v>
      </c>
      <c r="H331" s="11" t="s">
        <v>0</v>
      </c>
      <c r="I331" s="11" t="s">
        <v>0</v>
      </c>
      <c r="J331" s="11" t="s">
        <v>0</v>
      </c>
      <c r="K331" s="14" t="s">
        <v>0</v>
      </c>
      <c r="L331" s="8" t="s">
        <v>0</v>
      </c>
      <c r="M331" s="15" t="s">
        <v>0</v>
      </c>
      <c r="N331" s="1" t="s">
        <v>0</v>
      </c>
    </row>
    <row r="332" ht="15" customHeight="1" spans="1:14">
      <c r="A332" s="1" t="s">
        <v>0</v>
      </c>
      <c r="B332" s="7" t="s">
        <v>698</v>
      </c>
      <c r="C332" s="8" t="s">
        <v>0</v>
      </c>
      <c r="D332" s="9" t="s">
        <v>699</v>
      </c>
      <c r="E332" s="8" t="s">
        <v>383</v>
      </c>
      <c r="F332" s="10" t="s">
        <v>403</v>
      </c>
      <c r="G332" s="10" t="s">
        <v>0</v>
      </c>
      <c r="H332" s="11" t="s">
        <v>0</v>
      </c>
      <c r="I332" s="11" t="s">
        <v>0</v>
      </c>
      <c r="J332" s="11" t="s">
        <v>0</v>
      </c>
      <c r="K332" s="14" t="s">
        <v>0</v>
      </c>
      <c r="L332" s="8" t="s">
        <v>0</v>
      </c>
      <c r="M332" s="15" t="s">
        <v>0</v>
      </c>
      <c r="N332" s="1" t="s">
        <v>0</v>
      </c>
    </row>
    <row r="333" ht="15" customHeight="1" spans="1:14">
      <c r="A333" s="1" t="s">
        <v>0</v>
      </c>
      <c r="B333" s="7" t="s">
        <v>0</v>
      </c>
      <c r="C333" s="8" t="s">
        <v>399</v>
      </c>
      <c r="D333" s="9" t="s">
        <v>400</v>
      </c>
      <c r="E333" s="8" t="s">
        <v>0</v>
      </c>
      <c r="F333" s="10" t="s">
        <v>0</v>
      </c>
      <c r="G333" s="10" t="s">
        <v>0</v>
      </c>
      <c r="H333" s="11" t="s">
        <v>0</v>
      </c>
      <c r="I333" s="11" t="s">
        <v>0</v>
      </c>
      <c r="J333" s="11" t="s">
        <v>0</v>
      </c>
      <c r="K333" s="14" t="s">
        <v>0</v>
      </c>
      <c r="L333" s="8" t="s">
        <v>0</v>
      </c>
      <c r="M333" s="15" t="s">
        <v>0</v>
      </c>
      <c r="N333" s="1" t="s">
        <v>0</v>
      </c>
    </row>
    <row r="334" ht="15" customHeight="1" spans="1:14">
      <c r="A334" s="1" t="s">
        <v>0</v>
      </c>
      <c r="B334" s="7" t="s">
        <v>0</v>
      </c>
      <c r="C334" s="8" t="s">
        <v>401</v>
      </c>
      <c r="D334" s="9" t="s">
        <v>402</v>
      </c>
      <c r="E334" s="8" t="s">
        <v>383</v>
      </c>
      <c r="F334" s="10" t="s">
        <v>403</v>
      </c>
      <c r="G334" s="10" t="s">
        <v>0</v>
      </c>
      <c r="H334" s="11" t="s">
        <v>0</v>
      </c>
      <c r="I334" s="11" t="s">
        <v>0</v>
      </c>
      <c r="J334" s="11" t="s">
        <v>0</v>
      </c>
      <c r="K334" s="14" t="s">
        <v>0</v>
      </c>
      <c r="L334" s="8" t="s">
        <v>0</v>
      </c>
      <c r="M334" s="15" t="s">
        <v>0</v>
      </c>
      <c r="N334" s="1" t="s">
        <v>0</v>
      </c>
    </row>
    <row r="335" ht="15" customHeight="1" spans="1:14">
      <c r="A335" s="1" t="s">
        <v>0</v>
      </c>
      <c r="B335" s="7" t="s">
        <v>700</v>
      </c>
      <c r="C335" s="8" t="s">
        <v>0</v>
      </c>
      <c r="D335" s="9" t="s">
        <v>701</v>
      </c>
      <c r="E335" s="8" t="s">
        <v>383</v>
      </c>
      <c r="F335" s="10" t="s">
        <v>407</v>
      </c>
      <c r="G335" s="10" t="s">
        <v>0</v>
      </c>
      <c r="H335" s="11" t="s">
        <v>0</v>
      </c>
      <c r="I335" s="11" t="s">
        <v>0</v>
      </c>
      <c r="J335" s="11" t="s">
        <v>0</v>
      </c>
      <c r="K335" s="14" t="s">
        <v>0</v>
      </c>
      <c r="L335" s="8" t="s">
        <v>0</v>
      </c>
      <c r="M335" s="15" t="s">
        <v>0</v>
      </c>
      <c r="N335" s="1" t="s">
        <v>0</v>
      </c>
    </row>
    <row r="336" ht="15" customHeight="1" spans="1:14">
      <c r="A336" s="1" t="s">
        <v>0</v>
      </c>
      <c r="B336" s="7" t="s">
        <v>0</v>
      </c>
      <c r="C336" s="8" t="s">
        <v>404</v>
      </c>
      <c r="D336" s="9" t="s">
        <v>405</v>
      </c>
      <c r="E336" s="8" t="s">
        <v>0</v>
      </c>
      <c r="F336" s="10" t="s">
        <v>0</v>
      </c>
      <c r="G336" s="10" t="s">
        <v>0</v>
      </c>
      <c r="H336" s="11" t="s">
        <v>0</v>
      </c>
      <c r="I336" s="11" t="s">
        <v>0</v>
      </c>
      <c r="J336" s="11" t="s">
        <v>0</v>
      </c>
      <c r="K336" s="14" t="s">
        <v>0</v>
      </c>
      <c r="L336" s="8" t="s">
        <v>0</v>
      </c>
      <c r="M336" s="15" t="s">
        <v>0</v>
      </c>
      <c r="N336" s="1" t="s">
        <v>0</v>
      </c>
    </row>
    <row r="337" ht="15" customHeight="1" spans="1:14">
      <c r="A337" s="1" t="s">
        <v>0</v>
      </c>
      <c r="B337" s="7" t="s">
        <v>0</v>
      </c>
      <c r="C337" s="8" t="s">
        <v>406</v>
      </c>
      <c r="D337" s="9" t="s">
        <v>405</v>
      </c>
      <c r="E337" s="8" t="s">
        <v>383</v>
      </c>
      <c r="F337" s="10" t="s">
        <v>407</v>
      </c>
      <c r="G337" s="10" t="s">
        <v>0</v>
      </c>
      <c r="H337" s="11" t="s">
        <v>0</v>
      </c>
      <c r="I337" s="11" t="s">
        <v>0</v>
      </c>
      <c r="J337" s="11" t="s">
        <v>0</v>
      </c>
      <c r="K337" s="14" t="s">
        <v>0</v>
      </c>
      <c r="L337" s="8" t="s">
        <v>0</v>
      </c>
      <c r="M337" s="15" t="s">
        <v>0</v>
      </c>
      <c r="N337" s="1" t="s">
        <v>0</v>
      </c>
    </row>
    <row r="338" ht="15" customHeight="1" spans="1:14">
      <c r="A338" s="1" t="s">
        <v>0</v>
      </c>
      <c r="B338" s="7" t="s">
        <v>702</v>
      </c>
      <c r="C338" s="8" t="s">
        <v>0</v>
      </c>
      <c r="D338" s="9" t="s">
        <v>409</v>
      </c>
      <c r="E338" s="8" t="s">
        <v>247</v>
      </c>
      <c r="F338" s="10" t="s">
        <v>410</v>
      </c>
      <c r="G338" s="10" t="s">
        <v>0</v>
      </c>
      <c r="H338" s="11" t="s">
        <v>0</v>
      </c>
      <c r="I338" s="11" t="s">
        <v>0</v>
      </c>
      <c r="J338" s="11" t="s">
        <v>0</v>
      </c>
      <c r="K338" s="14" t="s">
        <v>0</v>
      </c>
      <c r="L338" s="8" t="s">
        <v>0</v>
      </c>
      <c r="M338" s="15" t="s">
        <v>0</v>
      </c>
      <c r="N338" s="1" t="s">
        <v>0</v>
      </c>
    </row>
    <row r="339" ht="15" customHeight="1" spans="1:14">
      <c r="A339" s="1" t="s">
        <v>0</v>
      </c>
      <c r="B339" s="7" t="s">
        <v>0</v>
      </c>
      <c r="C339" s="8" t="s">
        <v>408</v>
      </c>
      <c r="D339" s="9" t="s">
        <v>409</v>
      </c>
      <c r="E339" s="8" t="s">
        <v>247</v>
      </c>
      <c r="F339" s="10" t="s">
        <v>410</v>
      </c>
      <c r="G339" s="10" t="s">
        <v>0</v>
      </c>
      <c r="H339" s="11" t="s">
        <v>0</v>
      </c>
      <c r="I339" s="11" t="s">
        <v>0</v>
      </c>
      <c r="J339" s="11" t="s">
        <v>0</v>
      </c>
      <c r="K339" s="14" t="s">
        <v>0</v>
      </c>
      <c r="L339" s="8" t="s">
        <v>0</v>
      </c>
      <c r="M339" s="15" t="s">
        <v>0</v>
      </c>
      <c r="N339" s="1" t="s">
        <v>0</v>
      </c>
    </row>
    <row r="340" ht="15" customHeight="1" spans="1:14">
      <c r="A340" s="1" t="s">
        <v>0</v>
      </c>
      <c r="B340" s="7" t="s">
        <v>703</v>
      </c>
      <c r="C340" s="8" t="s">
        <v>0</v>
      </c>
      <c r="D340" s="9" t="s">
        <v>412</v>
      </c>
      <c r="E340" s="8" t="s">
        <v>247</v>
      </c>
      <c r="F340" s="10" t="s">
        <v>413</v>
      </c>
      <c r="G340" s="10" t="s">
        <v>0</v>
      </c>
      <c r="H340" s="11" t="s">
        <v>0</v>
      </c>
      <c r="I340" s="11" t="s">
        <v>0</v>
      </c>
      <c r="J340" s="11" t="s">
        <v>0</v>
      </c>
      <c r="K340" s="14" t="s">
        <v>0</v>
      </c>
      <c r="L340" s="8" t="s">
        <v>0</v>
      </c>
      <c r="M340" s="15" t="s">
        <v>0</v>
      </c>
      <c r="N340" s="1" t="s">
        <v>0</v>
      </c>
    </row>
    <row r="341" ht="2" customHeight="1" spans="1:14">
      <c r="A341" s="1" t="s">
        <v>0</v>
      </c>
      <c r="B341" s="7" t="s">
        <v>0</v>
      </c>
      <c r="C341" s="8" t="s">
        <v>0</v>
      </c>
      <c r="D341" s="9" t="s">
        <v>0</v>
      </c>
      <c r="E341" s="8" t="s">
        <v>0</v>
      </c>
      <c r="F341" s="10" t="s">
        <v>0</v>
      </c>
      <c r="G341" s="10" t="s">
        <v>0</v>
      </c>
      <c r="H341" s="11" t="s">
        <v>0</v>
      </c>
      <c r="I341" s="11" t="s">
        <v>0</v>
      </c>
      <c r="J341" s="11" t="s">
        <v>0</v>
      </c>
      <c r="K341" s="14" t="s">
        <v>0</v>
      </c>
      <c r="L341" s="8" t="s">
        <v>0</v>
      </c>
      <c r="M341" s="15" t="s">
        <v>0</v>
      </c>
      <c r="N341" s="1" t="s">
        <v>0</v>
      </c>
    </row>
    <row r="342" ht="15" customHeight="1" spans="1:14">
      <c r="A342" s="1" t="s">
        <v>0</v>
      </c>
      <c r="B342" s="12" t="s">
        <v>35</v>
      </c>
      <c r="C342" s="12" t="s">
        <v>0</v>
      </c>
      <c r="D342" s="12" t="s">
        <v>0</v>
      </c>
      <c r="E342" s="12" t="s">
        <v>0</v>
      </c>
      <c r="F342" s="12" t="s">
        <v>0</v>
      </c>
      <c r="G342" s="12" t="s">
        <v>36</v>
      </c>
      <c r="H342" s="12" t="s">
        <v>0</v>
      </c>
      <c r="I342" s="12" t="s">
        <v>0</v>
      </c>
      <c r="J342" s="12" t="s">
        <v>0</v>
      </c>
      <c r="K342" s="12" t="s">
        <v>0</v>
      </c>
      <c r="L342" s="12" t="s">
        <v>0</v>
      </c>
      <c r="M342" s="12" t="s">
        <v>0</v>
      </c>
      <c r="N342" s="1" t="s">
        <v>0</v>
      </c>
    </row>
    <row r="343" ht="12" customHeight="1" spans="1:14">
      <c r="A343" s="1" t="s">
        <v>0</v>
      </c>
      <c r="B343" s="1" t="s">
        <v>0</v>
      </c>
      <c r="C343" s="1" t="s">
        <v>0</v>
      </c>
      <c r="D343" s="1" t="s">
        <v>0</v>
      </c>
      <c r="E343" s="1" t="s">
        <v>0</v>
      </c>
      <c r="F343" s="1" t="s">
        <v>0</v>
      </c>
      <c r="G343" s="1" t="s">
        <v>0</v>
      </c>
      <c r="H343" s="1" t="s">
        <v>0</v>
      </c>
      <c r="I343" s="1" t="s">
        <v>0</v>
      </c>
      <c r="J343" s="1" t="s">
        <v>0</v>
      </c>
      <c r="K343" s="1" t="s">
        <v>0</v>
      </c>
      <c r="L343" s="1" t="s">
        <v>0</v>
      </c>
      <c r="M343" s="1" t="s">
        <v>0</v>
      </c>
      <c r="N343" s="1" t="s">
        <v>0</v>
      </c>
    </row>
    <row r="344" ht="42" customHeight="1" spans="1:14">
      <c r="A344" s="1" t="s">
        <v>0</v>
      </c>
      <c r="B344" s="1" t="s">
        <v>0</v>
      </c>
      <c r="C344" s="1" t="s">
        <v>0</v>
      </c>
      <c r="D344" s="1" t="s">
        <v>0</v>
      </c>
      <c r="E344" s="1" t="s">
        <v>0</v>
      </c>
      <c r="F344" s="1" t="s">
        <v>0</v>
      </c>
      <c r="G344" s="1" t="s">
        <v>0</v>
      </c>
      <c r="H344" s="1" t="s">
        <v>0</v>
      </c>
      <c r="I344" s="1" t="s">
        <v>0</v>
      </c>
      <c r="J344" s="1" t="s">
        <v>0</v>
      </c>
      <c r="K344" s="1" t="s">
        <v>0</v>
      </c>
      <c r="L344" s="1" t="s">
        <v>0</v>
      </c>
      <c r="M344" s="1" t="s">
        <v>0</v>
      </c>
      <c r="N344" s="1" t="s">
        <v>0</v>
      </c>
    </row>
    <row r="345" ht="28" customHeight="1" spans="1:14">
      <c r="A345" s="1" t="s">
        <v>0</v>
      </c>
      <c r="B345" s="2" t="s">
        <v>431</v>
      </c>
      <c r="C345" s="2" t="s">
        <v>0</v>
      </c>
      <c r="D345" s="2" t="s">
        <v>0</v>
      </c>
      <c r="E345" s="2" t="s">
        <v>0</v>
      </c>
      <c r="F345" s="2" t="s">
        <v>0</v>
      </c>
      <c r="G345" s="2" t="s">
        <v>0</v>
      </c>
      <c r="H345" s="2" t="s">
        <v>0</v>
      </c>
      <c r="I345" s="2" t="s">
        <v>0</v>
      </c>
      <c r="J345" s="2" t="s">
        <v>0</v>
      </c>
      <c r="K345" s="2" t="s">
        <v>0</v>
      </c>
      <c r="L345" s="2" t="s">
        <v>0</v>
      </c>
      <c r="M345" s="2" t="s">
        <v>0</v>
      </c>
      <c r="N345" s="1" t="s">
        <v>0</v>
      </c>
    </row>
    <row r="346" ht="15" customHeight="1" spans="1:14">
      <c r="A346" s="1" t="s">
        <v>0</v>
      </c>
      <c r="B346" s="3" t="s">
        <v>38</v>
      </c>
      <c r="C346" s="3" t="s">
        <v>0</v>
      </c>
      <c r="D346" s="3" t="s">
        <v>0</v>
      </c>
      <c r="E346" s="3" t="s">
        <v>0</v>
      </c>
      <c r="F346" s="3" t="s">
        <v>0</v>
      </c>
      <c r="G346" s="3" t="s">
        <v>0</v>
      </c>
      <c r="H346" s="3" t="s">
        <v>0</v>
      </c>
      <c r="I346" s="3" t="s">
        <v>0</v>
      </c>
      <c r="J346" s="1" t="s">
        <v>0</v>
      </c>
      <c r="K346" s="1" t="s">
        <v>0</v>
      </c>
      <c r="L346" s="1" t="s">
        <v>0</v>
      </c>
      <c r="M346" s="1" t="s">
        <v>0</v>
      </c>
      <c r="N346" s="1" t="s">
        <v>0</v>
      </c>
    </row>
    <row r="347" ht="15" customHeight="1" spans="1:14">
      <c r="A347" s="1" t="s">
        <v>0</v>
      </c>
      <c r="B347" s="1" t="s">
        <v>0</v>
      </c>
      <c r="C347" s="1" t="s">
        <v>0</v>
      </c>
      <c r="D347" s="1" t="s">
        <v>0</v>
      </c>
      <c r="E347" s="1" t="s">
        <v>0</v>
      </c>
      <c r="F347" s="1" t="s">
        <v>0</v>
      </c>
      <c r="G347" s="1" t="s">
        <v>0</v>
      </c>
      <c r="H347" s="4" t="s">
        <v>704</v>
      </c>
      <c r="I347" s="4" t="s">
        <v>0</v>
      </c>
      <c r="J347" s="4" t="s">
        <v>0</v>
      </c>
      <c r="K347" s="3" t="s">
        <v>432</v>
      </c>
      <c r="L347" s="4" t="s">
        <v>433</v>
      </c>
      <c r="M347" s="4" t="s">
        <v>0</v>
      </c>
      <c r="N347" s="1" t="s">
        <v>0</v>
      </c>
    </row>
    <row r="348" ht="41" customHeight="1" spans="1:14">
      <c r="A348" s="1" t="s">
        <v>0</v>
      </c>
      <c r="B348" s="5" t="s">
        <v>434</v>
      </c>
      <c r="C348" s="6" t="s">
        <v>6</v>
      </c>
      <c r="D348" s="6" t="s">
        <v>435</v>
      </c>
      <c r="E348" s="6" t="s">
        <v>436</v>
      </c>
      <c r="F348" s="6" t="s">
        <v>437</v>
      </c>
      <c r="G348" s="6" t="s">
        <v>438</v>
      </c>
      <c r="H348" s="6" t="s">
        <v>439</v>
      </c>
      <c r="I348" s="6" t="s">
        <v>440</v>
      </c>
      <c r="J348" s="6" t="s">
        <v>0</v>
      </c>
      <c r="K348" s="6" t="s">
        <v>45</v>
      </c>
      <c r="L348" s="6" t="s">
        <v>441</v>
      </c>
      <c r="M348" s="13" t="s">
        <v>442</v>
      </c>
      <c r="N348" s="1" t="s">
        <v>0</v>
      </c>
    </row>
    <row r="349" ht="15" customHeight="1" spans="1:14">
      <c r="A349" s="1" t="s">
        <v>0</v>
      </c>
      <c r="B349" s="7" t="s">
        <v>0</v>
      </c>
      <c r="C349" s="8" t="s">
        <v>411</v>
      </c>
      <c r="D349" s="9" t="s">
        <v>412</v>
      </c>
      <c r="E349" s="8" t="s">
        <v>247</v>
      </c>
      <c r="F349" s="10" t="s">
        <v>413</v>
      </c>
      <c r="G349" s="10" t="s">
        <v>0</v>
      </c>
      <c r="H349" s="11" t="s">
        <v>0</v>
      </c>
      <c r="I349" s="11" t="s">
        <v>0</v>
      </c>
      <c r="J349" s="11" t="s">
        <v>0</v>
      </c>
      <c r="K349" s="14" t="s">
        <v>0</v>
      </c>
      <c r="L349" s="8" t="s">
        <v>0</v>
      </c>
      <c r="M349" s="15" t="s">
        <v>0</v>
      </c>
      <c r="N349" s="1" t="s">
        <v>0</v>
      </c>
    </row>
    <row r="350" ht="15" customHeight="1" spans="1:14">
      <c r="A350" s="1" t="s">
        <v>0</v>
      </c>
      <c r="B350" s="7" t="s">
        <v>705</v>
      </c>
      <c r="C350" s="8" t="s">
        <v>0</v>
      </c>
      <c r="D350" s="9" t="s">
        <v>706</v>
      </c>
      <c r="E350" s="8" t="s">
        <v>444</v>
      </c>
      <c r="F350" s="10" t="s">
        <v>445</v>
      </c>
      <c r="G350" s="10" t="s">
        <v>0</v>
      </c>
      <c r="H350" s="11" t="s">
        <v>0</v>
      </c>
      <c r="I350" s="11" t="s">
        <v>0</v>
      </c>
      <c r="J350" s="11" t="s">
        <v>0</v>
      </c>
      <c r="K350" s="14" t="s">
        <v>0</v>
      </c>
      <c r="L350" s="8" t="s">
        <v>0</v>
      </c>
      <c r="M350" s="15" t="s">
        <v>0</v>
      </c>
      <c r="N350" s="1" t="s">
        <v>0</v>
      </c>
    </row>
    <row r="351" ht="15" customHeight="1" spans="1:14">
      <c r="A351" s="1" t="s">
        <v>0</v>
      </c>
      <c r="B351" s="7" t="s">
        <v>707</v>
      </c>
      <c r="C351" s="8" t="s">
        <v>0</v>
      </c>
      <c r="D351" s="9" t="s">
        <v>708</v>
      </c>
      <c r="E351" s="8" t="s">
        <v>383</v>
      </c>
      <c r="F351" s="10" t="s">
        <v>391</v>
      </c>
      <c r="G351" s="10" t="s">
        <v>0</v>
      </c>
      <c r="H351" s="11" t="s">
        <v>0</v>
      </c>
      <c r="I351" s="11" t="s">
        <v>0</v>
      </c>
      <c r="J351" s="11" t="s">
        <v>0</v>
      </c>
      <c r="K351" s="14" t="s">
        <v>0</v>
      </c>
      <c r="L351" s="8" t="s">
        <v>0</v>
      </c>
      <c r="M351" s="15" t="s">
        <v>0</v>
      </c>
      <c r="N351" s="1" t="s">
        <v>0</v>
      </c>
    </row>
    <row r="352" ht="15" customHeight="1" spans="1:14">
      <c r="A352" s="1" t="s">
        <v>0</v>
      </c>
      <c r="B352" s="7" t="s">
        <v>0</v>
      </c>
      <c r="C352" s="8" t="s">
        <v>709</v>
      </c>
      <c r="D352" s="9" t="s">
        <v>710</v>
      </c>
      <c r="E352" s="8" t="s">
        <v>532</v>
      </c>
      <c r="F352" s="10" t="s">
        <v>391</v>
      </c>
      <c r="G352" s="10" t="s">
        <v>0</v>
      </c>
      <c r="H352" s="11" t="s">
        <v>0</v>
      </c>
      <c r="I352" s="11" t="s">
        <v>0</v>
      </c>
      <c r="J352" s="11" t="s">
        <v>0</v>
      </c>
      <c r="K352" s="14" t="s">
        <v>0</v>
      </c>
      <c r="L352" s="8" t="s">
        <v>0</v>
      </c>
      <c r="M352" s="15" t="s">
        <v>0</v>
      </c>
      <c r="N352" s="1" t="s">
        <v>0</v>
      </c>
    </row>
    <row r="353" ht="15" customHeight="1" spans="1:14">
      <c r="A353" s="1" t="s">
        <v>0</v>
      </c>
      <c r="B353" s="7" t="s">
        <v>711</v>
      </c>
      <c r="C353" s="8" t="s">
        <v>0</v>
      </c>
      <c r="D353" s="9" t="s">
        <v>712</v>
      </c>
      <c r="E353" s="8" t="s">
        <v>50</v>
      </c>
      <c r="F353" s="10" t="s">
        <v>51</v>
      </c>
      <c r="G353" s="10" t="s">
        <v>0</v>
      </c>
      <c r="H353" s="11" t="s">
        <v>0</v>
      </c>
      <c r="I353" s="11" t="s">
        <v>0</v>
      </c>
      <c r="J353" s="11" t="s">
        <v>0</v>
      </c>
      <c r="K353" s="14" t="s">
        <v>0</v>
      </c>
      <c r="L353" s="8" t="s">
        <v>0</v>
      </c>
      <c r="M353" s="15" t="s">
        <v>0</v>
      </c>
      <c r="N353" s="1" t="s">
        <v>0</v>
      </c>
    </row>
    <row r="354" ht="15" customHeight="1" spans="1:14">
      <c r="A354" s="1" t="s">
        <v>0</v>
      </c>
      <c r="B354" s="7" t="s">
        <v>713</v>
      </c>
      <c r="C354" s="8" t="s">
        <v>0</v>
      </c>
      <c r="D354" s="9" t="s">
        <v>69</v>
      </c>
      <c r="E354" s="8" t="s">
        <v>50</v>
      </c>
      <c r="F354" s="10" t="s">
        <v>51</v>
      </c>
      <c r="G354" s="10" t="s">
        <v>0</v>
      </c>
      <c r="H354" s="11" t="s">
        <v>0</v>
      </c>
      <c r="I354" s="11" t="s">
        <v>0</v>
      </c>
      <c r="J354" s="11" t="s">
        <v>0</v>
      </c>
      <c r="K354" s="14" t="s">
        <v>0</v>
      </c>
      <c r="L354" s="8" t="s">
        <v>0</v>
      </c>
      <c r="M354" s="15" t="s">
        <v>0</v>
      </c>
      <c r="N354" s="1" t="s">
        <v>0</v>
      </c>
    </row>
    <row r="355" ht="15" customHeight="1" spans="1:14">
      <c r="A355" s="1" t="s">
        <v>0</v>
      </c>
      <c r="B355" s="7" t="s">
        <v>0</v>
      </c>
      <c r="C355" s="8" t="s">
        <v>68</v>
      </c>
      <c r="D355" s="9" t="s">
        <v>69</v>
      </c>
      <c r="E355" s="8" t="s">
        <v>50</v>
      </c>
      <c r="F355" s="10" t="s">
        <v>51</v>
      </c>
      <c r="G355" s="10" t="s">
        <v>0</v>
      </c>
      <c r="H355" s="11" t="s">
        <v>0</v>
      </c>
      <c r="I355" s="11" t="s">
        <v>0</v>
      </c>
      <c r="J355" s="11" t="s">
        <v>0</v>
      </c>
      <c r="K355" s="14" t="s">
        <v>0</v>
      </c>
      <c r="L355" s="8" t="s">
        <v>0</v>
      </c>
      <c r="M355" s="15" t="s">
        <v>0</v>
      </c>
      <c r="N355" s="1" t="s">
        <v>0</v>
      </c>
    </row>
    <row r="356" ht="15" customHeight="1" spans="1:14">
      <c r="A356" s="1" t="s">
        <v>0</v>
      </c>
      <c r="B356" s="7" t="s">
        <v>714</v>
      </c>
      <c r="C356" s="8" t="s">
        <v>0</v>
      </c>
      <c r="D356" s="9" t="s">
        <v>55</v>
      </c>
      <c r="E356" s="8" t="s">
        <v>50</v>
      </c>
      <c r="F356" s="10" t="s">
        <v>51</v>
      </c>
      <c r="G356" s="10" t="s">
        <v>0</v>
      </c>
      <c r="H356" s="11" t="s">
        <v>0</v>
      </c>
      <c r="I356" s="11" t="s">
        <v>0</v>
      </c>
      <c r="J356" s="11" t="s">
        <v>0</v>
      </c>
      <c r="K356" s="14" t="s">
        <v>0</v>
      </c>
      <c r="L356" s="8" t="s">
        <v>0</v>
      </c>
      <c r="M356" s="15" t="s">
        <v>0</v>
      </c>
      <c r="N356" s="1" t="s">
        <v>0</v>
      </c>
    </row>
    <row r="357" ht="15" customHeight="1" spans="1:14">
      <c r="A357" s="1" t="s">
        <v>0</v>
      </c>
      <c r="B357" s="7" t="s">
        <v>0</v>
      </c>
      <c r="C357" s="8" t="s">
        <v>54</v>
      </c>
      <c r="D357" s="9" t="s">
        <v>55</v>
      </c>
      <c r="E357" s="8" t="s">
        <v>50</v>
      </c>
      <c r="F357" s="10" t="s">
        <v>51</v>
      </c>
      <c r="G357" s="10" t="s">
        <v>0</v>
      </c>
      <c r="H357" s="11" t="s">
        <v>0</v>
      </c>
      <c r="I357" s="11" t="s">
        <v>0</v>
      </c>
      <c r="J357" s="11" t="s">
        <v>0</v>
      </c>
      <c r="K357" s="14" t="s">
        <v>0</v>
      </c>
      <c r="L357" s="8" t="s">
        <v>0</v>
      </c>
      <c r="M357" s="15" t="s">
        <v>0</v>
      </c>
      <c r="N357" s="1" t="s">
        <v>0</v>
      </c>
    </row>
    <row r="358" ht="18" customHeight="1" spans="1:14">
      <c r="A358" s="1" t="s">
        <v>0</v>
      </c>
      <c r="B358" s="7" t="s">
        <v>12</v>
      </c>
      <c r="C358" s="8" t="s">
        <v>0</v>
      </c>
      <c r="D358" s="9" t="s">
        <v>715</v>
      </c>
      <c r="E358" s="8" t="s">
        <v>444</v>
      </c>
      <c r="F358" s="10" t="s">
        <v>0</v>
      </c>
      <c r="G358" s="10" t="s">
        <v>0</v>
      </c>
      <c r="H358" s="11" t="s">
        <v>0</v>
      </c>
      <c r="I358" s="11" t="s">
        <v>0</v>
      </c>
      <c r="J358" s="11" t="s">
        <v>0</v>
      </c>
      <c r="K358" s="14" t="s">
        <v>0</v>
      </c>
      <c r="L358" s="8" t="s">
        <v>0</v>
      </c>
      <c r="M358" s="15" t="s">
        <v>0</v>
      </c>
      <c r="N358" s="1" t="s">
        <v>0</v>
      </c>
    </row>
    <row r="359" ht="18" customHeight="1" spans="1:14">
      <c r="A359" s="1" t="s">
        <v>0</v>
      </c>
      <c r="B359" s="7" t="s">
        <v>15</v>
      </c>
      <c r="C359" s="8" t="s">
        <v>0</v>
      </c>
      <c r="D359" s="9" t="s">
        <v>716</v>
      </c>
      <c r="E359" s="8" t="s">
        <v>444</v>
      </c>
      <c r="F359" s="10" t="s">
        <v>445</v>
      </c>
      <c r="G359" s="10" t="s">
        <v>0</v>
      </c>
      <c r="H359" s="11" t="s">
        <v>0</v>
      </c>
      <c r="I359" s="11" t="s">
        <v>0</v>
      </c>
      <c r="J359" s="11" t="s">
        <v>0</v>
      </c>
      <c r="K359" s="14" t="s">
        <v>0</v>
      </c>
      <c r="L359" s="8" t="s">
        <v>0</v>
      </c>
      <c r="M359" s="15" t="s">
        <v>0</v>
      </c>
      <c r="N359" s="1" t="s">
        <v>0</v>
      </c>
    </row>
    <row r="360" ht="15" customHeight="1" spans="1:14">
      <c r="A360" s="1" t="s">
        <v>0</v>
      </c>
      <c r="B360" s="7" t="s">
        <v>717</v>
      </c>
      <c r="C360" s="8" t="s">
        <v>0</v>
      </c>
      <c r="D360" s="9" t="s">
        <v>718</v>
      </c>
      <c r="E360" s="8" t="s">
        <v>444</v>
      </c>
      <c r="F360" s="10" t="s">
        <v>445</v>
      </c>
      <c r="G360" s="10" t="s">
        <v>0</v>
      </c>
      <c r="H360" s="11" t="s">
        <v>0</v>
      </c>
      <c r="I360" s="11" t="s">
        <v>0</v>
      </c>
      <c r="J360" s="11" t="s">
        <v>0</v>
      </c>
      <c r="K360" s="14" t="s">
        <v>0</v>
      </c>
      <c r="L360" s="8" t="s">
        <v>0</v>
      </c>
      <c r="M360" s="15" t="s">
        <v>0</v>
      </c>
      <c r="N360" s="1" t="s">
        <v>0</v>
      </c>
    </row>
    <row r="361" ht="15" customHeight="1" spans="1:14">
      <c r="A361" s="1" t="s">
        <v>0</v>
      </c>
      <c r="B361" s="7" t="s">
        <v>0</v>
      </c>
      <c r="C361" s="8" t="s">
        <v>48</v>
      </c>
      <c r="D361" s="9" t="s">
        <v>49</v>
      </c>
      <c r="E361" s="8" t="s">
        <v>50</v>
      </c>
      <c r="F361" s="10" t="s">
        <v>51</v>
      </c>
      <c r="G361" s="10" t="s">
        <v>0</v>
      </c>
      <c r="H361" s="11" t="s">
        <v>0</v>
      </c>
      <c r="I361" s="11" t="s">
        <v>0</v>
      </c>
      <c r="J361" s="11" t="s">
        <v>0</v>
      </c>
      <c r="K361" s="14" t="s">
        <v>0</v>
      </c>
      <c r="L361" s="8" t="s">
        <v>0</v>
      </c>
      <c r="M361" s="15" t="s">
        <v>0</v>
      </c>
      <c r="N361" s="1" t="s">
        <v>0</v>
      </c>
    </row>
    <row r="362" ht="15" customHeight="1" spans="1:14">
      <c r="A362" s="1" t="s">
        <v>0</v>
      </c>
      <c r="B362" s="7" t="s">
        <v>18</v>
      </c>
      <c r="C362" s="8" t="s">
        <v>0</v>
      </c>
      <c r="D362" s="9" t="s">
        <v>719</v>
      </c>
      <c r="E362" s="8" t="s">
        <v>444</v>
      </c>
      <c r="F362" s="10" t="s">
        <v>0</v>
      </c>
      <c r="G362" s="10" t="s">
        <v>0</v>
      </c>
      <c r="H362" s="11" t="s">
        <v>0</v>
      </c>
      <c r="I362" s="11" t="s">
        <v>0</v>
      </c>
      <c r="J362" s="11" t="s">
        <v>0</v>
      </c>
      <c r="K362" s="14" t="s">
        <v>0</v>
      </c>
      <c r="L362" s="8" t="s">
        <v>0</v>
      </c>
      <c r="M362" s="15" t="s">
        <v>0</v>
      </c>
      <c r="N362" s="1" t="s">
        <v>0</v>
      </c>
    </row>
    <row r="363" ht="15" customHeight="1" spans="1:14">
      <c r="A363" s="1" t="s">
        <v>0</v>
      </c>
      <c r="B363" s="7" t="s">
        <v>720</v>
      </c>
      <c r="C363" s="8" t="s">
        <v>0</v>
      </c>
      <c r="D363" s="9" t="s">
        <v>721</v>
      </c>
      <c r="E363" s="8" t="s">
        <v>444</v>
      </c>
      <c r="F363" s="10" t="s">
        <v>0</v>
      </c>
      <c r="G363" s="10" t="s">
        <v>0</v>
      </c>
      <c r="H363" s="11" t="s">
        <v>0</v>
      </c>
      <c r="I363" s="11" t="s">
        <v>0</v>
      </c>
      <c r="J363" s="11" t="s">
        <v>0</v>
      </c>
      <c r="K363" s="14" t="s">
        <v>0</v>
      </c>
      <c r="L363" s="8" t="s">
        <v>0</v>
      </c>
      <c r="M363" s="15" t="s">
        <v>0</v>
      </c>
      <c r="N363" s="1" t="s">
        <v>0</v>
      </c>
    </row>
    <row r="364" ht="15" customHeight="1" spans="1:14">
      <c r="A364" s="1" t="s">
        <v>0</v>
      </c>
      <c r="B364" s="7" t="s">
        <v>722</v>
      </c>
      <c r="C364" s="8" t="s">
        <v>0</v>
      </c>
      <c r="D364" s="9" t="s">
        <v>723</v>
      </c>
      <c r="E364" s="8" t="s">
        <v>444</v>
      </c>
      <c r="F364" s="10" t="s">
        <v>0</v>
      </c>
      <c r="G364" s="10" t="s">
        <v>0</v>
      </c>
      <c r="H364" s="11" t="s">
        <v>0</v>
      </c>
      <c r="I364" s="11" t="s">
        <v>0</v>
      </c>
      <c r="J364" s="11" t="s">
        <v>0</v>
      </c>
      <c r="K364" s="14" t="s">
        <v>0</v>
      </c>
      <c r="L364" s="8" t="s">
        <v>0</v>
      </c>
      <c r="M364" s="15" t="s">
        <v>0</v>
      </c>
      <c r="N364" s="1" t="s">
        <v>0</v>
      </c>
    </row>
    <row r="365" ht="15" customHeight="1" spans="1:14">
      <c r="A365" s="1" t="s">
        <v>0</v>
      </c>
      <c r="B365" s="7" t="s">
        <v>21</v>
      </c>
      <c r="C365" s="8" t="s">
        <v>0</v>
      </c>
      <c r="D365" s="9" t="s">
        <v>724</v>
      </c>
      <c r="E365" s="8" t="s">
        <v>444</v>
      </c>
      <c r="F365" s="10" t="s">
        <v>445</v>
      </c>
      <c r="G365" s="10" t="s">
        <v>0</v>
      </c>
      <c r="H365" s="11" t="s">
        <v>0</v>
      </c>
      <c r="I365" s="11" t="s">
        <v>0</v>
      </c>
      <c r="J365" s="11" t="s">
        <v>0</v>
      </c>
      <c r="K365" s="14" t="s">
        <v>0</v>
      </c>
      <c r="L365" s="8" t="s">
        <v>0</v>
      </c>
      <c r="M365" s="15" t="s">
        <v>0</v>
      </c>
      <c r="N365" s="1" t="s">
        <v>0</v>
      </c>
    </row>
    <row r="366" ht="18" customHeight="1" spans="1:14">
      <c r="A366" s="1" t="s">
        <v>0</v>
      </c>
      <c r="B366" s="7" t="s">
        <v>725</v>
      </c>
      <c r="C366" s="8" t="s">
        <v>0</v>
      </c>
      <c r="D366" s="9" t="s">
        <v>726</v>
      </c>
      <c r="E366" s="8" t="s">
        <v>444</v>
      </c>
      <c r="F366" s="10" t="s">
        <v>0</v>
      </c>
      <c r="G366" s="10" t="s">
        <v>0</v>
      </c>
      <c r="H366" s="11" t="s">
        <v>0</v>
      </c>
      <c r="I366" s="11" t="s">
        <v>0</v>
      </c>
      <c r="J366" s="11" t="s">
        <v>0</v>
      </c>
      <c r="K366" s="14" t="s">
        <v>0</v>
      </c>
      <c r="L366" s="8" t="s">
        <v>0</v>
      </c>
      <c r="M366" s="15" t="s">
        <v>0</v>
      </c>
      <c r="N366" s="1" t="s">
        <v>0</v>
      </c>
    </row>
    <row r="367" ht="15" customHeight="1" spans="1:14">
      <c r="A367" s="1" t="s">
        <v>0</v>
      </c>
      <c r="B367" s="7" t="s">
        <v>727</v>
      </c>
      <c r="C367" s="8" t="s">
        <v>0</v>
      </c>
      <c r="D367" s="9" t="s">
        <v>728</v>
      </c>
      <c r="E367" s="8" t="s">
        <v>444</v>
      </c>
      <c r="F367" s="10" t="s">
        <v>445</v>
      </c>
      <c r="G367" s="10" t="s">
        <v>0</v>
      </c>
      <c r="H367" s="11" t="s">
        <v>0</v>
      </c>
      <c r="I367" s="11" t="s">
        <v>0</v>
      </c>
      <c r="J367" s="11" t="s">
        <v>0</v>
      </c>
      <c r="K367" s="14" t="s">
        <v>0</v>
      </c>
      <c r="L367" s="8" t="s">
        <v>0</v>
      </c>
      <c r="M367" s="15" t="s">
        <v>0</v>
      </c>
      <c r="N367" s="1" t="s">
        <v>0</v>
      </c>
    </row>
    <row r="368" ht="350" customHeight="1" spans="1:14">
      <c r="A368" s="1" t="s">
        <v>0</v>
      </c>
      <c r="B368" s="7" t="s">
        <v>0</v>
      </c>
      <c r="C368" s="8" t="s">
        <v>0</v>
      </c>
      <c r="D368" s="9" t="s">
        <v>0</v>
      </c>
      <c r="E368" s="8" t="s">
        <v>0</v>
      </c>
      <c r="F368" s="10" t="s">
        <v>0</v>
      </c>
      <c r="G368" s="10" t="s">
        <v>0</v>
      </c>
      <c r="H368" s="11" t="s">
        <v>0</v>
      </c>
      <c r="I368" s="11" t="s">
        <v>0</v>
      </c>
      <c r="J368" s="11" t="s">
        <v>0</v>
      </c>
      <c r="K368" s="14" t="s">
        <v>0</v>
      </c>
      <c r="L368" s="8" t="s">
        <v>0</v>
      </c>
      <c r="M368" s="15" t="s">
        <v>0</v>
      </c>
      <c r="N368" s="1" t="s">
        <v>0</v>
      </c>
    </row>
    <row r="369" ht="15" customHeight="1" spans="1:14">
      <c r="A369" s="1" t="s">
        <v>0</v>
      </c>
      <c r="B369" s="12" t="s">
        <v>35</v>
      </c>
      <c r="C369" s="12" t="s">
        <v>0</v>
      </c>
      <c r="D369" s="12" t="s">
        <v>0</v>
      </c>
      <c r="E369" s="12" t="s">
        <v>0</v>
      </c>
      <c r="F369" s="12" t="s">
        <v>0</v>
      </c>
      <c r="G369" s="12" t="s">
        <v>36</v>
      </c>
      <c r="H369" s="12" t="s">
        <v>0</v>
      </c>
      <c r="I369" s="12" t="s">
        <v>0</v>
      </c>
      <c r="J369" s="12" t="s">
        <v>0</v>
      </c>
      <c r="K369" s="12" t="s">
        <v>0</v>
      </c>
      <c r="L369" s="12" t="s">
        <v>0</v>
      </c>
      <c r="M369" s="12" t="s">
        <v>0</v>
      </c>
      <c r="N369" s="1" t="s">
        <v>0</v>
      </c>
    </row>
    <row r="370" ht="12" customHeight="1" spans="1:14">
      <c r="A370" s="1" t="s">
        <v>0</v>
      </c>
      <c r="B370" s="1" t="s">
        <v>0</v>
      </c>
      <c r="C370" s="1" t="s">
        <v>0</v>
      </c>
      <c r="D370" s="1" t="s">
        <v>0</v>
      </c>
      <c r="E370" s="1" t="s">
        <v>0</v>
      </c>
      <c r="F370" s="1" t="s">
        <v>0</v>
      </c>
      <c r="G370" s="1" t="s">
        <v>0</v>
      </c>
      <c r="H370" s="1" t="s">
        <v>0</v>
      </c>
      <c r="I370" s="1" t="s">
        <v>0</v>
      </c>
      <c r="J370" s="1" t="s">
        <v>0</v>
      </c>
      <c r="K370" s="1" t="s">
        <v>0</v>
      </c>
      <c r="L370" s="1" t="s">
        <v>0</v>
      </c>
      <c r="M370" s="1" t="s">
        <v>0</v>
      </c>
      <c r="N370" s="1" t="s">
        <v>0</v>
      </c>
    </row>
  </sheetData>
  <mergeCells count="370">
    <mergeCell ref="B2:M2"/>
    <mergeCell ref="B3:I3"/>
    <mergeCell ref="H4:J4"/>
    <mergeCell ref="L4:M4"/>
    <mergeCell ref="I5:J5"/>
    <mergeCell ref="I6:J6"/>
    <mergeCell ref="I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I34:J34"/>
    <mergeCell ref="I35:J35"/>
    <mergeCell ref="I36:J36"/>
    <mergeCell ref="I37:J37"/>
    <mergeCell ref="I38:J38"/>
    <mergeCell ref="I39:J39"/>
    <mergeCell ref="I40:J40"/>
    <mergeCell ref="I41:J41"/>
    <mergeCell ref="I42:J42"/>
    <mergeCell ref="I43:J43"/>
    <mergeCell ref="I44:J44"/>
    <mergeCell ref="I45:J45"/>
    <mergeCell ref="B46:F46"/>
    <mergeCell ref="G46:M46"/>
    <mergeCell ref="B49:M49"/>
    <mergeCell ref="B50:I50"/>
    <mergeCell ref="H51:J51"/>
    <mergeCell ref="L51:M51"/>
    <mergeCell ref="I52:J52"/>
    <mergeCell ref="I53:J53"/>
    <mergeCell ref="I54:J54"/>
    <mergeCell ref="I55:J55"/>
    <mergeCell ref="I56:J56"/>
    <mergeCell ref="I57:J57"/>
    <mergeCell ref="I58:J58"/>
    <mergeCell ref="I59:J59"/>
    <mergeCell ref="I60:J60"/>
    <mergeCell ref="I61:J61"/>
    <mergeCell ref="I62:J62"/>
    <mergeCell ref="I63:J63"/>
    <mergeCell ref="I64:J64"/>
    <mergeCell ref="I65:J65"/>
    <mergeCell ref="I66:J66"/>
    <mergeCell ref="I67:J67"/>
    <mergeCell ref="I68:J68"/>
    <mergeCell ref="I69:J69"/>
    <mergeCell ref="I70:J70"/>
    <mergeCell ref="I71:J71"/>
    <mergeCell ref="I72:J72"/>
    <mergeCell ref="I73:J73"/>
    <mergeCell ref="I74:J74"/>
    <mergeCell ref="I75:J75"/>
    <mergeCell ref="I76:J76"/>
    <mergeCell ref="I77:J77"/>
    <mergeCell ref="I78:J78"/>
    <mergeCell ref="I79:J79"/>
    <mergeCell ref="I80:J80"/>
    <mergeCell ref="I81:J81"/>
    <mergeCell ref="I82:J82"/>
    <mergeCell ref="I83:J83"/>
    <mergeCell ref="I84:J84"/>
    <mergeCell ref="I85:J85"/>
    <mergeCell ref="I86:J86"/>
    <mergeCell ref="I87:J87"/>
    <mergeCell ref="I88:J88"/>
    <mergeCell ref="I89:J89"/>
    <mergeCell ref="I90:J90"/>
    <mergeCell ref="I91:J91"/>
    <mergeCell ref="I92:J92"/>
    <mergeCell ref="I93:J93"/>
    <mergeCell ref="I94:J94"/>
    <mergeCell ref="I95:J95"/>
    <mergeCell ref="B96:F96"/>
    <mergeCell ref="G96:M96"/>
    <mergeCell ref="B99:M99"/>
    <mergeCell ref="B100:I100"/>
    <mergeCell ref="H101:J101"/>
    <mergeCell ref="L101:M101"/>
    <mergeCell ref="I102:J102"/>
    <mergeCell ref="I103:J103"/>
    <mergeCell ref="I104:J104"/>
    <mergeCell ref="I105:J105"/>
    <mergeCell ref="I106:J106"/>
    <mergeCell ref="I107:J107"/>
    <mergeCell ref="I108:J108"/>
    <mergeCell ref="I109:J109"/>
    <mergeCell ref="I110:J110"/>
    <mergeCell ref="I111:J111"/>
    <mergeCell ref="I112:J112"/>
    <mergeCell ref="I113:J113"/>
    <mergeCell ref="I114:J11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23:J123"/>
    <mergeCell ref="I124:J124"/>
    <mergeCell ref="I125:J125"/>
    <mergeCell ref="I126:J126"/>
    <mergeCell ref="I127:J127"/>
    <mergeCell ref="I128:J128"/>
    <mergeCell ref="I129:J129"/>
    <mergeCell ref="I130:J130"/>
    <mergeCell ref="I131:J131"/>
    <mergeCell ref="I132:J132"/>
    <mergeCell ref="I133:J133"/>
    <mergeCell ref="I134:J134"/>
    <mergeCell ref="I135:J135"/>
    <mergeCell ref="I136:J136"/>
    <mergeCell ref="I137:J137"/>
    <mergeCell ref="I138:J138"/>
    <mergeCell ref="I139:J139"/>
    <mergeCell ref="I140:J140"/>
    <mergeCell ref="I141:J141"/>
    <mergeCell ref="I142:J142"/>
    <mergeCell ref="I143:J143"/>
    <mergeCell ref="I144:J144"/>
    <mergeCell ref="B145:F145"/>
    <mergeCell ref="G145:M145"/>
    <mergeCell ref="B148:M148"/>
    <mergeCell ref="B149:I149"/>
    <mergeCell ref="H150:J150"/>
    <mergeCell ref="L150:M150"/>
    <mergeCell ref="I151:J151"/>
    <mergeCell ref="I152:J152"/>
    <mergeCell ref="I153:J153"/>
    <mergeCell ref="I154:J154"/>
    <mergeCell ref="I155:J155"/>
    <mergeCell ref="I156:J156"/>
    <mergeCell ref="I157:J157"/>
    <mergeCell ref="I158:J158"/>
    <mergeCell ref="I159:J159"/>
    <mergeCell ref="I160:J160"/>
    <mergeCell ref="I161:J161"/>
    <mergeCell ref="I162:J162"/>
    <mergeCell ref="I163:J163"/>
    <mergeCell ref="I164:J164"/>
    <mergeCell ref="I165:J165"/>
    <mergeCell ref="I166:J166"/>
    <mergeCell ref="I167:J167"/>
    <mergeCell ref="I168:J168"/>
    <mergeCell ref="I169:J169"/>
    <mergeCell ref="I170:J170"/>
    <mergeCell ref="I171:J171"/>
    <mergeCell ref="I172:J172"/>
    <mergeCell ref="I173:J173"/>
    <mergeCell ref="I174:J174"/>
    <mergeCell ref="I175:J175"/>
    <mergeCell ref="I176:J176"/>
    <mergeCell ref="I177:J177"/>
    <mergeCell ref="I178:J178"/>
    <mergeCell ref="I179:J179"/>
    <mergeCell ref="I180:J180"/>
    <mergeCell ref="I181:J181"/>
    <mergeCell ref="I182:J182"/>
    <mergeCell ref="I183:J183"/>
    <mergeCell ref="I184:J184"/>
    <mergeCell ref="I185:J185"/>
    <mergeCell ref="I186:J186"/>
    <mergeCell ref="I187:J187"/>
    <mergeCell ref="I188:J188"/>
    <mergeCell ref="I189:J189"/>
    <mergeCell ref="I190:J190"/>
    <mergeCell ref="I191:J191"/>
    <mergeCell ref="I192:J192"/>
    <mergeCell ref="I193:J193"/>
    <mergeCell ref="B194:F194"/>
    <mergeCell ref="G194:M194"/>
    <mergeCell ref="B197:M197"/>
    <mergeCell ref="B198:I198"/>
    <mergeCell ref="H199:J199"/>
    <mergeCell ref="L199:M199"/>
    <mergeCell ref="I200:J200"/>
    <mergeCell ref="I201:J201"/>
    <mergeCell ref="I202:J202"/>
    <mergeCell ref="I203:J203"/>
    <mergeCell ref="I204:J204"/>
    <mergeCell ref="I205:J205"/>
    <mergeCell ref="I206:J206"/>
    <mergeCell ref="I207:J207"/>
    <mergeCell ref="I208:J208"/>
    <mergeCell ref="I209:J209"/>
    <mergeCell ref="I210:J210"/>
    <mergeCell ref="I211:J211"/>
    <mergeCell ref="I212:J212"/>
    <mergeCell ref="I213:J213"/>
    <mergeCell ref="I214:J214"/>
    <mergeCell ref="I215:J215"/>
    <mergeCell ref="I216:J216"/>
    <mergeCell ref="I217:J217"/>
    <mergeCell ref="I218:J218"/>
    <mergeCell ref="I219:J219"/>
    <mergeCell ref="I220:J220"/>
    <mergeCell ref="I221:J221"/>
    <mergeCell ref="I222:J222"/>
    <mergeCell ref="I223:J223"/>
    <mergeCell ref="I224:J224"/>
    <mergeCell ref="I225:J225"/>
    <mergeCell ref="I226:J226"/>
    <mergeCell ref="I227:J227"/>
    <mergeCell ref="I228:J228"/>
    <mergeCell ref="I229:J229"/>
    <mergeCell ref="I230:J230"/>
    <mergeCell ref="I231:J231"/>
    <mergeCell ref="I232:J232"/>
    <mergeCell ref="I233:J233"/>
    <mergeCell ref="I234:J234"/>
    <mergeCell ref="I235:J235"/>
    <mergeCell ref="I236:J236"/>
    <mergeCell ref="I237:J237"/>
    <mergeCell ref="I238:J238"/>
    <mergeCell ref="I239:J239"/>
    <mergeCell ref="I240:J240"/>
    <mergeCell ref="I241:J241"/>
    <mergeCell ref="I242:J242"/>
    <mergeCell ref="B243:F243"/>
    <mergeCell ref="G243:M243"/>
    <mergeCell ref="B246:M246"/>
    <mergeCell ref="B247:I247"/>
    <mergeCell ref="H248:J248"/>
    <mergeCell ref="L248:M248"/>
    <mergeCell ref="I249:J249"/>
    <mergeCell ref="I250:J250"/>
    <mergeCell ref="I251:J251"/>
    <mergeCell ref="I252:J252"/>
    <mergeCell ref="I253:J253"/>
    <mergeCell ref="I254:J254"/>
    <mergeCell ref="I255:J255"/>
    <mergeCell ref="I256:J256"/>
    <mergeCell ref="I257:J257"/>
    <mergeCell ref="I258:J258"/>
    <mergeCell ref="I259:J259"/>
    <mergeCell ref="I260:J260"/>
    <mergeCell ref="I261:J261"/>
    <mergeCell ref="I262:J262"/>
    <mergeCell ref="I263:J263"/>
    <mergeCell ref="I264:J264"/>
    <mergeCell ref="I265:J265"/>
    <mergeCell ref="I266:J266"/>
    <mergeCell ref="I267:J267"/>
    <mergeCell ref="I268:J268"/>
    <mergeCell ref="I269:J269"/>
    <mergeCell ref="I270:J270"/>
    <mergeCell ref="I271:J271"/>
    <mergeCell ref="I272:J272"/>
    <mergeCell ref="I273:J273"/>
    <mergeCell ref="I274:J274"/>
    <mergeCell ref="I275:J275"/>
    <mergeCell ref="I276:J276"/>
    <mergeCell ref="I277:J277"/>
    <mergeCell ref="I278:J278"/>
    <mergeCell ref="I279:J279"/>
    <mergeCell ref="I280:J280"/>
    <mergeCell ref="I281:J281"/>
    <mergeCell ref="I282:J282"/>
    <mergeCell ref="I283:J283"/>
    <mergeCell ref="I284:J284"/>
    <mergeCell ref="I285:J285"/>
    <mergeCell ref="I286:J286"/>
    <mergeCell ref="I287:J287"/>
    <mergeCell ref="I288:J288"/>
    <mergeCell ref="I289:J289"/>
    <mergeCell ref="I290:J290"/>
    <mergeCell ref="I291:J291"/>
    <mergeCell ref="B292:F292"/>
    <mergeCell ref="G292:M292"/>
    <mergeCell ref="B295:M295"/>
    <mergeCell ref="B296:I296"/>
    <mergeCell ref="H297:J297"/>
    <mergeCell ref="L297:M297"/>
    <mergeCell ref="I298:J298"/>
    <mergeCell ref="I299:J299"/>
    <mergeCell ref="I300:J300"/>
    <mergeCell ref="I301:J301"/>
    <mergeCell ref="I302:J302"/>
    <mergeCell ref="I303:J303"/>
    <mergeCell ref="I304:J304"/>
    <mergeCell ref="I305:J305"/>
    <mergeCell ref="I306:J306"/>
    <mergeCell ref="I307:J307"/>
    <mergeCell ref="I308:J308"/>
    <mergeCell ref="I309:J309"/>
    <mergeCell ref="I310:J310"/>
    <mergeCell ref="I311:J311"/>
    <mergeCell ref="I312:J312"/>
    <mergeCell ref="I313:J313"/>
    <mergeCell ref="I314:J314"/>
    <mergeCell ref="I315:J315"/>
    <mergeCell ref="I316:J316"/>
    <mergeCell ref="I317:J317"/>
    <mergeCell ref="I318:J318"/>
    <mergeCell ref="I319:J319"/>
    <mergeCell ref="I320:J320"/>
    <mergeCell ref="I321:J321"/>
    <mergeCell ref="I322:J322"/>
    <mergeCell ref="I323:J323"/>
    <mergeCell ref="I324:J324"/>
    <mergeCell ref="I325:J325"/>
    <mergeCell ref="I326:J326"/>
    <mergeCell ref="I327:J327"/>
    <mergeCell ref="I328:J328"/>
    <mergeCell ref="I329:J329"/>
    <mergeCell ref="I330:J330"/>
    <mergeCell ref="I331:J331"/>
    <mergeCell ref="I332:J332"/>
    <mergeCell ref="I333:J333"/>
    <mergeCell ref="I334:J334"/>
    <mergeCell ref="I335:J335"/>
    <mergeCell ref="I336:J336"/>
    <mergeCell ref="I337:J337"/>
    <mergeCell ref="I338:J338"/>
    <mergeCell ref="I339:J339"/>
    <mergeCell ref="I340:J340"/>
    <mergeCell ref="I341:J341"/>
    <mergeCell ref="B342:F342"/>
    <mergeCell ref="G342:M342"/>
    <mergeCell ref="B345:M345"/>
    <mergeCell ref="B346:I346"/>
    <mergeCell ref="H347:J347"/>
    <mergeCell ref="L347:M347"/>
    <mergeCell ref="I348:J348"/>
    <mergeCell ref="I349:J349"/>
    <mergeCell ref="I350:J350"/>
    <mergeCell ref="I351:J351"/>
    <mergeCell ref="I352:J352"/>
    <mergeCell ref="I353:J353"/>
    <mergeCell ref="I354:J354"/>
    <mergeCell ref="I355:J355"/>
    <mergeCell ref="I356:J356"/>
    <mergeCell ref="I357:J357"/>
    <mergeCell ref="I358:J358"/>
    <mergeCell ref="I359:J359"/>
    <mergeCell ref="I360:J360"/>
    <mergeCell ref="I361:J361"/>
    <mergeCell ref="I362:J362"/>
    <mergeCell ref="I363:J363"/>
    <mergeCell ref="I364:J364"/>
    <mergeCell ref="I365:J365"/>
    <mergeCell ref="I366:J366"/>
    <mergeCell ref="I367:J367"/>
    <mergeCell ref="I368:J368"/>
    <mergeCell ref="B369:F369"/>
    <mergeCell ref="G369:M369"/>
  </mergeCells>
  <pageMargins left="0" right="0" top="0" bottom="0" header="0" footer="0"/>
  <pageSetup paperSize="9" orientation="portrait"/>
  <headerFooter/>
  <rowBreaks count="7" manualBreakCount="7">
    <brk id="47" max="16383" man="1"/>
    <brk id="97" max="16383" man="1"/>
    <brk id="146" max="16383" man="1"/>
    <brk id="195" max="16383" man="1"/>
    <brk id="244" max="16383" man="1"/>
    <brk id="293" max="16383" man="1"/>
    <brk id="3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JasperReports Library version null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1.【招清单2表】工程量清单-总表</vt:lpstr>
      <vt:lpstr>2.【招清单2-1表】工程量清单-一级子目清单表</vt:lpstr>
      <vt:lpstr>3.【招清单3表】分项清单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2026-04-22T01:30:00Z</dcterms:created>
  <dcterms:modified xsi:type="dcterms:W3CDTF">2026-05-11T02:03:24Z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</Properties>
</file>