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湖口镇承平村段" sheetId="11" r:id="rId1"/>
  </sheets>
  <definedNames>
    <definedName name="_xlnm.Print_Area" localSheetId="0">湖口镇承平村段!$A:$I</definedName>
    <definedName name="_xlnm.Print_Titles" localSheetId="0">湖口镇承平村段!$1:$4</definedName>
    <definedName name="A" localSheetId="0">EVALUATE(SUBSTITUTE(SUBSTITUTE(湖口镇承平村段!B1,"[","*ISTEXT(""["),"]","]"")"))</definedName>
    <definedName name="B" localSheetId="0">EVALUATE(SUBSTITUTE(SUBSTITUTE(湖口镇承平村段!C1,"[","*ISTEXT(""["),"]","]"")"))</definedName>
    <definedName name="D" localSheetId="0">EVALUATE(SUBSTITUTE(SUBSTITUTE(湖口镇承平村段!D1,"[","*ISTEXT(""["),"]","]"")"))</definedName>
    <definedName name="E" localSheetId="0">EVALUATE(SUBSTITUTE(SUBSTITUTE(湖口镇承平村段!E1,"[","*ISTEXT(""["),"]","]"")"))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<sst xmlns="http://schemas.openxmlformats.org/spreadsheetml/2006/main" count="230" uniqueCount="114">
  <si>
    <t>工程名称：南雄市湖口镇承平村河堤修复建设项目</t>
  </si>
  <si>
    <t>序号</t>
  </si>
  <si>
    <t>项目名称—或轴线</t>
  </si>
  <si>
    <t>工  程  量  计  算  公  式</t>
  </si>
  <si>
    <t>工 程 量</t>
  </si>
  <si>
    <t>单位</t>
  </si>
  <si>
    <t>备 注</t>
  </si>
  <si>
    <t>件数</t>
  </si>
  <si>
    <t>长</t>
  </si>
  <si>
    <t>宽</t>
  </si>
  <si>
    <t>高</t>
  </si>
  <si>
    <t>m</t>
  </si>
  <si>
    <t>南雄市湖口镇承平段</t>
  </si>
  <si>
    <t>一</t>
  </si>
  <si>
    <t>左岸浆砌石挡墙-1
（长94.5m）</t>
  </si>
  <si>
    <t>土方开挖</t>
  </si>
  <si>
    <t>94.5*19.92</t>
  </si>
  <si>
    <t>m³</t>
  </si>
  <si>
    <t>CAD计量</t>
  </si>
  <si>
    <t>土方回填</t>
  </si>
  <si>
    <t>94.5*12.23</t>
  </si>
  <si>
    <t>C20砼垫层</t>
  </si>
  <si>
    <t>M7.5浆砌石基础</t>
  </si>
  <si>
    <t>M7.5浆砌石挡墙（勾凸缝）</t>
  </si>
  <si>
    <t>94.5*（0.8+2.45）*3.3/2</t>
  </si>
  <si>
    <t>C20砼压顶（厚10cm）</t>
  </si>
  <si>
    <t>挡墙模板</t>
  </si>
  <si>
    <t>94.5*2*0.1+3.65*2*0.1+94.5*2*0.1</t>
  </si>
  <si>
    <t>㎡</t>
  </si>
  <si>
    <t>挡墙PVC管(DN75)</t>
  </si>
  <si>
    <t>94.5*（1.35+1.83）/2</t>
  </si>
  <si>
    <t>挡墙土工布</t>
  </si>
  <si>
    <t>94.5*（0.3*0.3*2）/2</t>
  </si>
  <si>
    <t>挡墙伸缩缝 
沥青木板（10m一道）</t>
  </si>
  <si>
    <t>94.5*（3.65*0.1+3.45*1.2+（0.8+2.45）*3.3/2+0.8*0.1）/10</t>
  </si>
  <si>
    <t>台阶碎石垫层</t>
  </si>
  <si>
    <t>合计</t>
  </si>
  <si>
    <t>①</t>
  </si>
  <si>
    <t>台阶-1</t>
  </si>
  <si>
    <t>②</t>
  </si>
  <si>
    <t>台阶-2</t>
  </si>
  <si>
    <t>台阶C20砼</t>
  </si>
  <si>
    <t>4.5*2.5*0.3+（0.2*0.3）/2*15</t>
  </si>
  <si>
    <t>3.3*2.9*0.3+（0.2*0.3）/2*11</t>
  </si>
  <si>
    <t>台阶花岗岩面层</t>
  </si>
  <si>
    <t>（0.2+0.3）*2.5*15</t>
  </si>
  <si>
    <t>（0.2+0.3）*2.9*11</t>
  </si>
  <si>
    <r>
      <rPr>
        <b/>
        <sz val="9"/>
        <rFont val="Times New Roman"/>
        <charset val="0"/>
      </rPr>
      <t>φ600</t>
    </r>
    <r>
      <rPr>
        <b/>
        <sz val="9"/>
        <rFont val="宋体"/>
        <charset val="0"/>
      </rPr>
      <t>预应力钢筋砼管</t>
    </r>
  </si>
  <si>
    <t>6*2</t>
  </si>
  <si>
    <t>二</t>
  </si>
  <si>
    <t>右岸浆砌石挡墙-1（长87m）</t>
  </si>
  <si>
    <t>87*19.92</t>
  </si>
  <si>
    <t>87*12.23</t>
  </si>
  <si>
    <t>87*（0.8+2.45）*3.3/2</t>
  </si>
  <si>
    <t>87*2*0.1+3.65*2*0.1+87*2*0.1</t>
  </si>
  <si>
    <t>87*（1.35+1.83）/2</t>
  </si>
  <si>
    <t>87*（0.3*0.3*2）/2</t>
  </si>
  <si>
    <t>87*（3.65*0.1+3.45*1.2+（0.8+2.45）*3.3/2+0.8*0.1）/10</t>
  </si>
  <si>
    <t>下河步级土方开挖</t>
  </si>
  <si>
    <t>21.22*2</t>
  </si>
  <si>
    <t>下河步级土方回填</t>
  </si>
  <si>
    <t>2.14*2</t>
  </si>
  <si>
    <t>下河步级C20砼垫层</t>
  </si>
  <si>
    <t>10.03*2*0.1</t>
  </si>
  <si>
    <t>下河步级M7.5浆砌石基础</t>
  </si>
  <si>
    <t>9.83*2*1.2</t>
  </si>
  <si>
    <t>下河步级M7.5浆砌石</t>
  </si>
  <si>
    <t>27.29*2</t>
  </si>
  <si>
    <t>下河步级C20砼步级</t>
  </si>
  <si>
    <t>（7.38*0.3+（0.15*0.3）/2*23）*2+2*1.6*0.15</t>
  </si>
  <si>
    <t>下河步级批荡
（20厚1:2.5砂浆）</t>
  </si>
  <si>
    <t>（（0.15+0.3）*23）*2+2*1.6</t>
  </si>
  <si>
    <t>下河步级模板</t>
  </si>
  <si>
    <t>10.03*0.1+2*0.1*2</t>
  </si>
  <si>
    <t>下河步级C20砼步级侧面</t>
  </si>
  <si>
    <t>7.83*0.3+（0.15*0.3）/2*23+（2+1.6+1.6）*0.15</t>
  </si>
  <si>
    <t>③</t>
  </si>
  <si>
    <t>下河步级C20砼步级正面</t>
  </si>
  <si>
    <t>23*0.15*2</t>
  </si>
  <si>
    <t>三</t>
  </si>
  <si>
    <t>右岸浆砌石挡墙-2
（长13.8m）</t>
  </si>
  <si>
    <t>13.8*4.83</t>
  </si>
  <si>
    <t>13.8*3.38</t>
  </si>
  <si>
    <t>13.8*（0.8+1.55）*1.5/2</t>
  </si>
  <si>
    <t>13.8*2*0.1+2.25*2*0.1+13.8*2*0.1</t>
  </si>
  <si>
    <t>13.8*1.18/2</t>
  </si>
  <si>
    <t>87*（0.3*0.3）/2</t>
  </si>
  <si>
    <t>13.8*（2.25*0.1+2.05*0.5+（0.8+1.55）*1.5/2+0.8*0.1）/10</t>
  </si>
  <si>
    <t>四</t>
  </si>
  <si>
    <t>右岸台阶</t>
  </si>
  <si>
    <t>台阶-3</t>
  </si>
  <si>
    <t>台阶-4</t>
  </si>
  <si>
    <t>台阶-5</t>
  </si>
  <si>
    <t>0.9*2.3*0.3+（0.2*0.3）/2*3</t>
  </si>
  <si>
    <t>3.6*2*0.3+（0.2*0.3）/2*12</t>
  </si>
  <si>
    <t>3.3*2*0.3+（0.2*0.3）/2*11</t>
  </si>
  <si>
    <t>（0.2+0.3）*2.3*3</t>
  </si>
  <si>
    <t>（0.2+0.3）*2*12</t>
  </si>
  <si>
    <t>（0.2+0.3）*2*11</t>
  </si>
  <si>
    <t>五</t>
  </si>
  <si>
    <t>河道清淤</t>
  </si>
  <si>
    <t>六</t>
  </si>
  <si>
    <t>施工临时工程</t>
  </si>
  <si>
    <t>一）导流工程</t>
  </si>
  <si>
    <t>围堰底部河床清理</t>
  </si>
  <si>
    <t>2.1*（20+90）</t>
  </si>
  <si>
    <t>防渗塑料薄膜</t>
  </si>
  <si>
    <t>1.89*（20+90）</t>
  </si>
  <si>
    <t>袋装土石围堰填筑、拆除</t>
  </si>
  <si>
    <t>（0.6+2.1）*1/2*（20+90）</t>
  </si>
  <si>
    <t>抽水台班</t>
  </si>
  <si>
    <t>台班</t>
  </si>
  <si>
    <t>二）临时工程</t>
  </si>
  <si>
    <t>施工工棚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</si>
</sst>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46">
    <font>
      <sz val="9"/>
      <name val="宋体"/>
      <charset val="134"/>
    </font>
    <font>
      <sz val="9"/>
      <name val="新宋体"/>
      <charset val="134"/>
    </font>
    <font>
      <b/>
      <sz val="9"/>
      <name val="新宋体"/>
      <charset val="134"/>
    </font>
    <font>
      <b/>
      <sz val="9"/>
      <name val="新宋体"/>
      <charset val="0"/>
    </font>
    <font>
      <sz val="9"/>
      <name val="新宋体"/>
      <charset val="0"/>
    </font>
    <font>
      <b/>
      <sz val="9"/>
      <color theme="1"/>
      <name val="新宋体"/>
      <charset val="134"/>
    </font>
    <font>
      <b/>
      <sz val="9"/>
      <color rgb="FF000000"/>
      <name val="新宋体"/>
      <charset val="134"/>
    </font>
    <font>
      <sz val="9"/>
      <color rgb="FF000000"/>
      <name val="新宋体"/>
      <charset val="134"/>
    </font>
    <font>
      <b/>
      <sz val="9"/>
      <name val="Times New Roman"/>
      <charset val="0"/>
    </font>
    <font>
      <b/>
      <sz val="9"/>
      <name val="Times New Roman"/>
      <charset val="134"/>
    </font>
    <font>
      <b/>
      <sz val="9"/>
      <name val="宋体"/>
      <charset val="0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13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32" fillId="4" borderId="11" applyNumberFormat="0" applyAlignment="0" applyProtection="0">
      <alignment vertical="center"/>
    </xf>
    <xf numFmtId="0" fontId="33" fillId="0" borderId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4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2" fillId="0" borderId="0">
      <alignment vertical="center"/>
    </xf>
    <xf numFmtId="0" fontId="33" fillId="0" borderId="0" applyProtection="0">
      <alignment vertical="center"/>
    </xf>
    <xf numFmtId="0" fontId="33" fillId="0" borderId="0" applyProtection="0">
      <alignment vertical="center"/>
    </xf>
    <xf numFmtId="0" fontId="33" fillId="0" borderId="0" applyProtection="0">
      <alignment vertical="center"/>
    </xf>
    <xf numFmtId="0" fontId="0" fillId="0" borderId="0">
      <alignment vertical="center"/>
    </xf>
    <xf numFmtId="0" fontId="33" fillId="0" borderId="0" applyProtection="0">
      <alignment vertical="center"/>
    </xf>
    <xf numFmtId="0" fontId="33" fillId="0" borderId="0" applyProtection="0">
      <alignment vertical="center"/>
    </xf>
    <xf numFmtId="0" fontId="33" fillId="0" borderId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3" fillId="0" borderId="0" applyProtection="0">
      <alignment vertical="center"/>
    </xf>
    <xf numFmtId="0" fontId="33" fillId="0" borderId="0" applyProtection="0">
      <alignment vertical="center"/>
    </xf>
    <xf numFmtId="0" fontId="33" fillId="0" borderId="0" applyProtection="0">
      <alignment vertical="center"/>
    </xf>
    <xf numFmtId="0" fontId="39" fillId="3" borderId="11" applyNumberFormat="0" applyAlignment="0" applyProtection="0">
      <alignment vertical="center"/>
    </xf>
    <xf numFmtId="0" fontId="33" fillId="0" borderId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5" fillId="25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 applyProtection="0">
      <alignment vertical="center"/>
    </xf>
    <xf numFmtId="0" fontId="12" fillId="2" borderId="8" applyNumberFormat="0" applyFont="0" applyAlignment="0" applyProtection="0">
      <alignment vertical="center"/>
    </xf>
    <xf numFmtId="0" fontId="33" fillId="0" borderId="0" applyProtection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40" fillId="6" borderId="0" applyNumberFormat="0" applyBorder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2" fillId="5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textRotation="255"/>
    </xf>
    <xf numFmtId="0" fontId="1" fillId="0" borderId="5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textRotation="255"/>
    </xf>
    <xf numFmtId="0" fontId="1" fillId="0" borderId="6" xfId="0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textRotation="255"/>
    </xf>
    <xf numFmtId="177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textRotation="255"/>
    </xf>
    <xf numFmtId="176" fontId="1" fillId="0" borderId="6" xfId="0" applyNumberFormat="1" applyFont="1" applyFill="1" applyBorder="1" applyAlignment="1">
      <alignment horizontal="center" vertical="center" textRotation="255"/>
    </xf>
    <xf numFmtId="0" fontId="2" fillId="0" borderId="7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76" fontId="2" fillId="0" borderId="7" xfId="0" applyNumberFormat="1" applyFont="1" applyFill="1" applyBorder="1" applyAlignment="1">
      <alignment horizontal="center" vertical="center" textRotation="255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0" fontId="10" fillId="0" borderId="1" xfId="0" applyNumberFormat="1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</cellXfs>
  <cellStyles count="13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输出 2" xfId="56"/>
    <cellStyle name="60% - 强调文字颜色 4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60% - 强调文字颜色 2 2" xfId="68"/>
    <cellStyle name="常规 5" xfId="69"/>
    <cellStyle name="60% - 强调文字颜色 3 2" xfId="70"/>
    <cellStyle name="60% - 强调文字颜色 5 2" xfId="71"/>
    <cellStyle name="60% - 强调文字颜色 6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常规 10" xfId="79"/>
    <cellStyle name="常规 11" xfId="80"/>
    <cellStyle name="常规 12" xfId="81"/>
    <cellStyle name="常规 13" xfId="82"/>
    <cellStyle name="常规 14" xfId="83"/>
    <cellStyle name="常规 15" xfId="84"/>
    <cellStyle name="常规 16" xfId="85"/>
    <cellStyle name="常规 17" xfId="86"/>
    <cellStyle name="常规 2" xfId="87"/>
    <cellStyle name="常规 2 10" xfId="88"/>
    <cellStyle name="常规 2 11" xfId="89"/>
    <cellStyle name="常规 2 12" xfId="90"/>
    <cellStyle name="常规 2 2" xfId="91"/>
    <cellStyle name="常规 2 3" xfId="92"/>
    <cellStyle name="常规 2 4" xfId="93"/>
    <cellStyle name="常规 2 5" xfId="94"/>
    <cellStyle name="强调文字颜色 4 2" xfId="95"/>
    <cellStyle name="常规 2 6" xfId="96"/>
    <cellStyle name="常规 2 7" xfId="97"/>
    <cellStyle name="常规 2 8" xfId="98"/>
    <cellStyle name="输入 2" xfId="99"/>
    <cellStyle name="常规 2 9" xfId="100"/>
    <cellStyle name="常规 3 10" xfId="101"/>
    <cellStyle name="常规 3 11" xfId="102"/>
    <cellStyle name="常规 3 2" xfId="103"/>
    <cellStyle name="常规 3 3" xfId="104"/>
    <cellStyle name="常规 3 4" xfId="105"/>
    <cellStyle name="常规 3 5" xfId="106"/>
    <cellStyle name="强调文字颜色 5 2" xfId="107"/>
    <cellStyle name="常规 3 6" xfId="108"/>
    <cellStyle name="常规 3 7" xfId="109"/>
    <cellStyle name="常规 3 8" xfId="110"/>
    <cellStyle name="常规 3 9" xfId="111"/>
    <cellStyle name="常规 4" xfId="112"/>
    <cellStyle name="常规 6 2" xfId="113"/>
    <cellStyle name="注释 2" xfId="114"/>
    <cellStyle name="常规 6 2 2" xfId="115"/>
    <cellStyle name="常规 6_手动阀门" xfId="116"/>
    <cellStyle name="常规 7" xfId="117"/>
    <cellStyle name="常规 8" xfId="118"/>
    <cellStyle name="常规 9" xfId="119"/>
    <cellStyle name="好 2" xfId="120"/>
    <cellStyle name="汇总 2" xfId="121"/>
    <cellStyle name="检查单元格 2" xfId="122"/>
    <cellStyle name="解释性文本 2" xfId="123"/>
    <cellStyle name="警告文本 2" xfId="124"/>
    <cellStyle name="链接单元格 2" xfId="125"/>
    <cellStyle name="强调文字颜色 1 2" xfId="126"/>
    <cellStyle name="强调文字颜色 2 2" xfId="127"/>
    <cellStyle name="强调文字颜色 3 2" xfId="128"/>
    <cellStyle name="强调文字颜色 6 2" xfId="12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N82"/>
  <sheetViews>
    <sheetView tabSelected="1" topLeftCell="A55" workbookViewId="0">
      <selection activeCell="J71" sqref="J71"/>
    </sheetView>
  </sheetViews>
  <sheetFormatPr defaultColWidth="9.33333333333333" defaultRowHeight="25" customHeight="1"/>
  <cols>
    <col min="1" max="1" width="6.66666666666667" style="6" customWidth="1"/>
    <col min="2" max="2" width="30.3333333333333" style="7" customWidth="1"/>
    <col min="3" max="3" width="14.5" style="8" customWidth="1"/>
    <col min="4" max="6" width="20.8333333333333" style="9" customWidth="1"/>
    <col min="7" max="7" width="18.1666666666667" style="10" customWidth="1"/>
    <col min="8" max="8" width="14.1666666666667" style="6" customWidth="1"/>
    <col min="9" max="9" width="24.6666666666667" style="11" customWidth="1"/>
    <col min="10" max="10" width="13.1666666666667" style="1" customWidth="1"/>
    <col min="11" max="11" width="15.1666666666667" style="1"/>
    <col min="12" max="12" width="11.6666666666667" style="1" customWidth="1"/>
    <col min="13" max="13" width="13" style="1"/>
    <col min="14" max="14" width="10" style="1" customWidth="1"/>
    <col min="15" max="16384" width="9.33333333333333" style="1"/>
  </cols>
  <sheetData>
    <row r="1" s="1" customFormat="1" ht="20" customHeight="1" spans="1:14">
      <c r="A1" s="12" t="s">
        <v>0</v>
      </c>
      <c r="B1" s="13"/>
      <c r="C1" s="14"/>
      <c r="D1" s="15"/>
      <c r="E1" s="15"/>
      <c r="F1" s="15"/>
      <c r="G1" s="15"/>
      <c r="H1" s="15"/>
      <c r="I1" s="16"/>
    </row>
    <row r="2" s="1" customFormat="1" ht="20" customHeight="1" spans="1:14">
      <c r="A2" s="17" t="s">
        <v>1</v>
      </c>
      <c r="B2" s="18" t="s">
        <v>2</v>
      </c>
      <c r="C2" s="19" t="s">
        <v>3</v>
      </c>
      <c r="D2" s="20"/>
      <c r="E2" s="20"/>
      <c r="F2" s="21"/>
      <c r="G2" s="22" t="s">
        <v>4</v>
      </c>
      <c r="H2" s="17" t="s">
        <v>5</v>
      </c>
      <c r="I2" s="23" t="s">
        <v>6</v>
      </c>
    </row>
    <row r="3" s="1" customFormat="1" ht="20" customHeight="1" spans="1:14">
      <c r="A3" s="24"/>
      <c r="B3" s="25"/>
      <c r="C3" s="26" t="s">
        <v>7</v>
      </c>
      <c r="D3" s="10" t="s">
        <v>8</v>
      </c>
      <c r="E3" s="10" t="s">
        <v>9</v>
      </c>
      <c r="F3" s="10" t="s">
        <v>10</v>
      </c>
      <c r="G3" s="27"/>
      <c r="H3" s="24"/>
      <c r="I3" s="28"/>
    </row>
    <row r="4" s="1" customFormat="1" ht="20" customHeight="1" spans="1:14">
      <c r="A4" s="29"/>
      <c r="B4" s="25"/>
      <c r="C4" s="30"/>
      <c r="D4" s="22" t="s">
        <v>11</v>
      </c>
      <c r="E4" s="22" t="s">
        <v>11</v>
      </c>
      <c r="F4" s="22" t="s">
        <v>11</v>
      </c>
      <c r="G4" s="27"/>
      <c r="H4" s="24"/>
      <c r="I4" s="28"/>
    </row>
    <row r="5" s="2" customFormat="1" ht="20" customHeight="1" spans="1:14">
      <c r="A5" s="31"/>
      <c r="B5" s="32" t="s">
        <v>12</v>
      </c>
      <c r="C5" s="33"/>
      <c r="D5" s="34"/>
      <c r="E5" s="34"/>
      <c r="F5" s="34"/>
      <c r="G5" s="33"/>
      <c r="H5" s="33"/>
      <c r="I5" s="35"/>
    </row>
    <row r="6" s="2" customFormat="1" ht="24" customHeight="1" outlineLevel="1" spans="1:14">
      <c r="A6" s="31" t="s">
        <v>13</v>
      </c>
      <c r="B6" s="36" t="s">
        <v>14</v>
      </c>
      <c r="C6" s="37"/>
      <c r="D6" s="38"/>
      <c r="E6" s="38"/>
      <c r="F6" s="38"/>
      <c r="G6" s="39"/>
      <c r="H6" s="31"/>
      <c r="I6" s="40"/>
    </row>
    <row r="7" s="3" customFormat="1" ht="20" customHeight="1" outlineLevel="1" spans="1:14">
      <c r="A7" s="41">
        <v>1</v>
      </c>
      <c r="B7" s="42" t="s">
        <v>15</v>
      </c>
      <c r="C7" s="43">
        <v>1</v>
      </c>
      <c r="D7" s="44" t="s">
        <v>16</v>
      </c>
      <c r="E7" s="45"/>
      <c r="F7" s="46"/>
      <c r="G7" s="38">
        <f ca="1" t="shared" ref="G7:G11" si="0">EVALUATE(D7)</f>
        <v>1882.44</v>
      </c>
      <c r="H7" s="47" t="s">
        <v>17</v>
      </c>
      <c r="I7" s="41" t="s">
        <v>18</v>
      </c>
      <c r="K7" s="3">
        <f>7966.1839*50*50</f>
        <v>19915459.75</v>
      </c>
    </row>
    <row r="8" s="3" customFormat="1" ht="20" customHeight="1" outlineLevel="1" spans="1:14">
      <c r="A8" s="41">
        <v>2</v>
      </c>
      <c r="B8" s="42" t="s">
        <v>19</v>
      </c>
      <c r="C8" s="43">
        <v>1</v>
      </c>
      <c r="D8" s="44" t="s">
        <v>20</v>
      </c>
      <c r="E8" s="45"/>
      <c r="F8" s="46"/>
      <c r="G8" s="38">
        <f ca="1" t="shared" si="0"/>
        <v>1155.735</v>
      </c>
      <c r="H8" s="47" t="s">
        <v>17</v>
      </c>
      <c r="I8" s="41" t="s">
        <v>18</v>
      </c>
      <c r="K8" s="3">
        <f>4890.8889*50*50</f>
        <v>12227222.25</v>
      </c>
      <c r="L8" s="3">
        <f>M8+N8+O8</f>
        <v>4890.8889</v>
      </c>
      <c r="M8" s="3">
        <f>804.2229</f>
        <v>804.2229</v>
      </c>
      <c r="N8" s="3">
        <v>4086.666</v>
      </c>
    </row>
    <row r="9" s="3" customFormat="1" ht="20" customHeight="1" outlineLevel="1" spans="1:14">
      <c r="A9" s="41">
        <v>3</v>
      </c>
      <c r="B9" s="42" t="s">
        <v>21</v>
      </c>
      <c r="C9" s="43">
        <v>1</v>
      </c>
      <c r="D9" s="48">
        <v>94.5</v>
      </c>
      <c r="E9" s="10">
        <v>3.65</v>
      </c>
      <c r="F9" s="10">
        <v>0.1</v>
      </c>
      <c r="G9" s="49">
        <f t="shared" ref="G9:G12" si="1">E9*F9*D9</f>
        <v>34.4925</v>
      </c>
      <c r="H9" s="47" t="s">
        <v>17</v>
      </c>
      <c r="I9" s="41"/>
    </row>
    <row r="10" s="4" customFormat="1" ht="20" customHeight="1" outlineLevel="1" spans="1:14">
      <c r="A10" s="41">
        <v>4</v>
      </c>
      <c r="B10" s="42" t="s">
        <v>22</v>
      </c>
      <c r="C10" s="43">
        <v>1</v>
      </c>
      <c r="D10" s="48">
        <v>94.5</v>
      </c>
      <c r="E10" s="10">
        <v>3.45</v>
      </c>
      <c r="F10" s="10">
        <v>1.2</v>
      </c>
      <c r="G10" s="49">
        <f t="shared" si="1"/>
        <v>391.23</v>
      </c>
      <c r="H10" s="47" t="s">
        <v>17</v>
      </c>
      <c r="I10" s="43"/>
    </row>
    <row r="11" s="4" customFormat="1" ht="20" customHeight="1" outlineLevel="1" spans="1:14">
      <c r="A11" s="41">
        <v>5</v>
      </c>
      <c r="B11" s="42" t="s">
        <v>23</v>
      </c>
      <c r="C11" s="43">
        <v>1</v>
      </c>
      <c r="D11" s="50" t="s">
        <v>24</v>
      </c>
      <c r="E11" s="51"/>
      <c r="F11" s="52"/>
      <c r="G11" s="38">
        <f ca="1" t="shared" si="0"/>
        <v>506.75625</v>
      </c>
      <c r="H11" s="47" t="s">
        <v>17</v>
      </c>
      <c r="I11" s="41"/>
    </row>
    <row r="12" s="4" customFormat="1" ht="20" customHeight="1" outlineLevel="1" spans="1:14">
      <c r="A12" s="41">
        <v>6</v>
      </c>
      <c r="B12" s="42" t="s">
        <v>25</v>
      </c>
      <c r="C12" s="43">
        <v>1</v>
      </c>
      <c r="D12" s="48">
        <v>94.5</v>
      </c>
      <c r="E12" s="10">
        <v>0.8</v>
      </c>
      <c r="F12" s="10">
        <v>0.1</v>
      </c>
      <c r="G12" s="49">
        <f t="shared" si="1"/>
        <v>7.56</v>
      </c>
      <c r="H12" s="47" t="s">
        <v>17</v>
      </c>
      <c r="I12" s="41"/>
    </row>
    <row r="13" s="4" customFormat="1" ht="20" customHeight="1" outlineLevel="1" spans="1:14">
      <c r="A13" s="41">
        <v>7</v>
      </c>
      <c r="B13" s="42" t="s">
        <v>26</v>
      </c>
      <c r="C13" s="43">
        <v>1</v>
      </c>
      <c r="D13" s="50" t="s">
        <v>27</v>
      </c>
      <c r="E13" s="51"/>
      <c r="F13" s="52"/>
      <c r="G13" s="38">
        <f ca="1" t="shared" ref="G13:G16" si="2">EVALUATE(D13)</f>
        <v>38.53</v>
      </c>
      <c r="H13" s="53" t="s">
        <v>28</v>
      </c>
      <c r="I13" s="41"/>
    </row>
    <row r="14" s="4" customFormat="1" ht="20" customHeight="1" outlineLevel="1" spans="1:14">
      <c r="A14" s="41">
        <v>8</v>
      </c>
      <c r="B14" s="42" t="s">
        <v>29</v>
      </c>
      <c r="C14" s="43">
        <v>1</v>
      </c>
      <c r="D14" s="50" t="s">
        <v>30</v>
      </c>
      <c r="E14" s="51"/>
      <c r="F14" s="52"/>
      <c r="G14" s="38">
        <f ca="1" t="shared" si="2"/>
        <v>150.255</v>
      </c>
      <c r="H14" s="53" t="s">
        <v>11</v>
      </c>
      <c r="I14" s="43"/>
    </row>
    <row r="15" s="4" customFormat="1" ht="20" customHeight="1" outlineLevel="1" spans="1:14">
      <c r="A15" s="41">
        <v>9</v>
      </c>
      <c r="B15" s="42" t="s">
        <v>31</v>
      </c>
      <c r="C15" s="43">
        <v>1</v>
      </c>
      <c r="D15" s="50" t="s">
        <v>32</v>
      </c>
      <c r="E15" s="51"/>
      <c r="F15" s="52"/>
      <c r="G15" s="38">
        <f ca="1" t="shared" si="2"/>
        <v>8.505</v>
      </c>
      <c r="H15" s="53" t="s">
        <v>28</v>
      </c>
      <c r="I15" s="43"/>
    </row>
    <row r="16" s="4" customFormat="1" ht="24" customHeight="1" outlineLevel="1" spans="1:14">
      <c r="A16" s="41">
        <v>10</v>
      </c>
      <c r="B16" s="42" t="s">
        <v>33</v>
      </c>
      <c r="C16" s="43">
        <v>1</v>
      </c>
      <c r="D16" s="50" t="s">
        <v>34</v>
      </c>
      <c r="E16" s="51"/>
      <c r="F16" s="52"/>
      <c r="G16" s="38">
        <f ca="1" t="shared" si="2"/>
        <v>94.003875</v>
      </c>
      <c r="H16" s="53" t="s">
        <v>28</v>
      </c>
      <c r="I16" s="43"/>
    </row>
    <row r="17" s="4" customFormat="1" ht="20" customHeight="1" outlineLevel="1" spans="1:14">
      <c r="A17" s="41">
        <v>11</v>
      </c>
      <c r="B17" s="42" t="s">
        <v>35</v>
      </c>
      <c r="C17" s="54" t="s">
        <v>36</v>
      </c>
      <c r="D17" s="55"/>
      <c r="E17" s="55"/>
      <c r="F17" s="56"/>
      <c r="G17" s="49">
        <f ca="1">G18+G19</f>
        <v>4.425</v>
      </c>
      <c r="H17" s="47" t="s">
        <v>17</v>
      </c>
      <c r="I17" s="43"/>
    </row>
    <row r="18" s="4" customFormat="1" ht="20" customHeight="1" outlineLevel="1" spans="1:14">
      <c r="A18" s="43" t="s">
        <v>37</v>
      </c>
      <c r="B18" s="57" t="s">
        <v>38</v>
      </c>
      <c r="C18" s="43">
        <v>1</v>
      </c>
      <c r="D18" s="48">
        <v>4.5</v>
      </c>
      <c r="E18" s="10">
        <v>2.5</v>
      </c>
      <c r="F18" s="10">
        <v>0.1</v>
      </c>
      <c r="G18" s="58">
        <f>E18*F18*D18</f>
        <v>1.125</v>
      </c>
      <c r="H18" s="59"/>
      <c r="I18" s="43"/>
    </row>
    <row r="19" s="4" customFormat="1" ht="20" customHeight="1" outlineLevel="1" spans="1:14">
      <c r="A19" s="43" t="s">
        <v>39</v>
      </c>
      <c r="B19" s="57" t="s">
        <v>40</v>
      </c>
      <c r="C19" s="43">
        <v>1</v>
      </c>
      <c r="D19" s="48">
        <v>3.3</v>
      </c>
      <c r="E19" s="10">
        <v>2.9</v>
      </c>
      <c r="F19" s="10">
        <v>0.1</v>
      </c>
      <c r="G19" s="10">
        <f ca="1">EVALUATE(D19)</f>
        <v>3.3</v>
      </c>
      <c r="H19" s="59"/>
      <c r="I19" s="43"/>
    </row>
    <row r="20" s="4" customFormat="1" ht="20" customHeight="1" outlineLevel="1" spans="1:14">
      <c r="A20" s="41">
        <v>12</v>
      </c>
      <c r="B20" s="42" t="s">
        <v>41</v>
      </c>
      <c r="C20" s="54" t="s">
        <v>36</v>
      </c>
      <c r="D20" s="55"/>
      <c r="E20" s="55"/>
      <c r="F20" s="56"/>
      <c r="G20" s="49">
        <f ca="1">G21+G22</f>
        <v>7.026</v>
      </c>
      <c r="H20" s="47" t="s">
        <v>17</v>
      </c>
      <c r="I20" s="43"/>
    </row>
    <row r="21" s="4" customFormat="1" ht="20" customHeight="1" outlineLevel="1" spans="1:14">
      <c r="A21" s="43" t="s">
        <v>37</v>
      </c>
      <c r="B21" s="57" t="s">
        <v>38</v>
      </c>
      <c r="C21" s="43">
        <v>1</v>
      </c>
      <c r="D21" s="44" t="s">
        <v>42</v>
      </c>
      <c r="E21" s="45"/>
      <c r="F21" s="46"/>
      <c r="G21" s="10">
        <f ca="1">EVALUATE(D21)</f>
        <v>3.825</v>
      </c>
      <c r="H21" s="59"/>
      <c r="I21" s="43"/>
    </row>
    <row r="22" s="4" customFormat="1" ht="20" customHeight="1" outlineLevel="1" spans="1:14">
      <c r="A22" s="43" t="s">
        <v>39</v>
      </c>
      <c r="B22" s="57" t="s">
        <v>40</v>
      </c>
      <c r="C22" s="43">
        <v>1</v>
      </c>
      <c r="D22" s="44" t="s">
        <v>43</v>
      </c>
      <c r="E22" s="45"/>
      <c r="F22" s="46"/>
      <c r="G22" s="10">
        <f ca="1">EVALUATE(D22)</f>
        <v>3.201</v>
      </c>
      <c r="H22" s="59"/>
      <c r="I22" s="43"/>
    </row>
    <row r="23" s="4" customFormat="1" ht="20" customHeight="1" outlineLevel="1" spans="1:14">
      <c r="A23" s="41">
        <v>13</v>
      </c>
      <c r="B23" s="42" t="s">
        <v>44</v>
      </c>
      <c r="C23" s="54" t="s">
        <v>36</v>
      </c>
      <c r="D23" s="55"/>
      <c r="E23" s="55"/>
      <c r="F23" s="56"/>
      <c r="G23" s="49">
        <f ca="1">G24+G25</f>
        <v>34.7</v>
      </c>
      <c r="H23" s="53" t="s">
        <v>28</v>
      </c>
      <c r="I23" s="43"/>
    </row>
    <row r="24" s="4" customFormat="1" ht="20" customHeight="1" outlineLevel="1" spans="1:14">
      <c r="A24" s="43" t="s">
        <v>37</v>
      </c>
      <c r="B24" s="57" t="s">
        <v>38</v>
      </c>
      <c r="C24" s="43">
        <v>1</v>
      </c>
      <c r="D24" s="44" t="s">
        <v>45</v>
      </c>
      <c r="E24" s="45"/>
      <c r="F24" s="46"/>
      <c r="G24" s="10">
        <f ca="1" t="shared" ref="G24:G29" si="3">EVALUATE(D24)</f>
        <v>18.75</v>
      </c>
      <c r="H24" s="59"/>
      <c r="I24" s="43"/>
    </row>
    <row r="25" s="4" customFormat="1" ht="20" customHeight="1" outlineLevel="1" spans="1:14">
      <c r="A25" s="43" t="s">
        <v>39</v>
      </c>
      <c r="B25" s="57" t="s">
        <v>40</v>
      </c>
      <c r="C25" s="43">
        <v>1</v>
      </c>
      <c r="D25" s="44" t="s">
        <v>46</v>
      </c>
      <c r="E25" s="45"/>
      <c r="F25" s="46"/>
      <c r="G25" s="10">
        <f ca="1" t="shared" si="3"/>
        <v>15.95</v>
      </c>
      <c r="H25" s="59"/>
      <c r="I25" s="43"/>
    </row>
    <row r="26" s="2" customFormat="1" ht="20" customHeight="1" spans="1:14">
      <c r="A26" s="41">
        <v>14</v>
      </c>
      <c r="B26" s="60" t="s">
        <v>47</v>
      </c>
      <c r="C26" s="43">
        <v>1</v>
      </c>
      <c r="D26" s="44" t="s">
        <v>48</v>
      </c>
      <c r="E26" s="45"/>
      <c r="F26" s="46"/>
      <c r="G26" s="38">
        <f ca="1" t="shared" si="3"/>
        <v>12</v>
      </c>
      <c r="H26" s="61" t="s">
        <v>11</v>
      </c>
      <c r="I26" s="62"/>
    </row>
    <row r="27" s="5" customFormat="1" ht="20" customHeight="1" spans="1:14">
      <c r="A27" s="31" t="s">
        <v>49</v>
      </c>
      <c r="B27" s="63" t="s">
        <v>50</v>
      </c>
      <c r="C27" s="64"/>
      <c r="D27" s="38"/>
      <c r="E27" s="38"/>
      <c r="F27" s="38"/>
      <c r="G27" s="38"/>
      <c r="H27" s="65"/>
      <c r="I27" s="62"/>
    </row>
    <row r="28" s="5" customFormat="1" ht="20" customHeight="1" spans="1:14">
      <c r="A28" s="41">
        <v>1</v>
      </c>
      <c r="B28" s="42" t="s">
        <v>15</v>
      </c>
      <c r="C28" s="43">
        <v>1</v>
      </c>
      <c r="D28" s="44" t="s">
        <v>51</v>
      </c>
      <c r="E28" s="45"/>
      <c r="F28" s="46"/>
      <c r="G28" s="38">
        <f ca="1" t="shared" si="3"/>
        <v>1733.04</v>
      </c>
      <c r="H28" s="47" t="s">
        <v>17</v>
      </c>
      <c r="I28" s="41" t="s">
        <v>18</v>
      </c>
      <c r="K28" s="3">
        <f>7966.1839*50*50</f>
        <v>19915459.75</v>
      </c>
      <c r="L28" s="3"/>
      <c r="M28" s="3"/>
      <c r="N28" s="3"/>
    </row>
    <row r="29" s="5" customFormat="1" ht="20" customHeight="1" spans="1:14">
      <c r="A29" s="41">
        <v>2</v>
      </c>
      <c r="B29" s="42" t="s">
        <v>19</v>
      </c>
      <c r="C29" s="43">
        <v>1</v>
      </c>
      <c r="D29" s="44" t="s">
        <v>52</v>
      </c>
      <c r="E29" s="45"/>
      <c r="F29" s="46"/>
      <c r="G29" s="38">
        <f ca="1" t="shared" si="3"/>
        <v>1064.01</v>
      </c>
      <c r="H29" s="47" t="s">
        <v>17</v>
      </c>
      <c r="I29" s="41" t="s">
        <v>18</v>
      </c>
      <c r="K29" s="3">
        <f>4890.8889*50*50</f>
        <v>12227222.25</v>
      </c>
      <c r="L29" s="3">
        <f>M29+N29+O29</f>
        <v>4890.8889</v>
      </c>
      <c r="M29" s="3">
        <f>804.2229</f>
        <v>804.2229</v>
      </c>
      <c r="N29" s="3">
        <v>4086.666</v>
      </c>
    </row>
    <row r="30" s="5" customFormat="1" ht="20" customHeight="1" spans="1:14">
      <c r="A30" s="41">
        <v>3</v>
      </c>
      <c r="B30" s="42" t="s">
        <v>21</v>
      </c>
      <c r="C30" s="43">
        <v>1</v>
      </c>
      <c r="D30" s="48">
        <v>87</v>
      </c>
      <c r="E30" s="10">
        <v>3.65</v>
      </c>
      <c r="F30" s="10">
        <v>0.1</v>
      </c>
      <c r="G30" s="49">
        <f t="shared" ref="G30:G33" si="4">E30*F30*D30</f>
        <v>31.755</v>
      </c>
      <c r="H30" s="47" t="s">
        <v>17</v>
      </c>
      <c r="I30" s="41"/>
    </row>
    <row r="31" s="5" customFormat="1" ht="20" customHeight="1" spans="1:14">
      <c r="A31" s="41">
        <v>4</v>
      </c>
      <c r="B31" s="42" t="s">
        <v>22</v>
      </c>
      <c r="C31" s="43">
        <v>1</v>
      </c>
      <c r="D31" s="48">
        <v>87</v>
      </c>
      <c r="E31" s="10">
        <v>3.45</v>
      </c>
      <c r="F31" s="10">
        <v>1.2</v>
      </c>
      <c r="G31" s="49">
        <f t="shared" si="4"/>
        <v>360.18</v>
      </c>
      <c r="H31" s="47" t="s">
        <v>17</v>
      </c>
      <c r="I31" s="43"/>
    </row>
    <row r="32" s="5" customFormat="1" ht="20" customHeight="1" spans="1:14">
      <c r="A32" s="41">
        <v>5</v>
      </c>
      <c r="B32" s="42" t="s">
        <v>23</v>
      </c>
      <c r="C32" s="43">
        <v>1</v>
      </c>
      <c r="D32" s="50" t="s">
        <v>53</v>
      </c>
      <c r="E32" s="51"/>
      <c r="F32" s="52"/>
      <c r="G32" s="38">
        <f ca="1" t="shared" ref="G32:G44" si="5">EVALUATE(D32)</f>
        <v>466.5375</v>
      </c>
      <c r="H32" s="47" t="s">
        <v>17</v>
      </c>
      <c r="I32" s="41"/>
    </row>
    <row r="33" s="5" customFormat="1" ht="20" customHeight="1" spans="1:14">
      <c r="A33" s="41">
        <v>6</v>
      </c>
      <c r="B33" s="42" t="s">
        <v>25</v>
      </c>
      <c r="C33" s="43">
        <v>1</v>
      </c>
      <c r="D33" s="48">
        <v>87</v>
      </c>
      <c r="E33" s="10">
        <v>0.8</v>
      </c>
      <c r="F33" s="10">
        <v>0.1</v>
      </c>
      <c r="G33" s="49">
        <f t="shared" si="4"/>
        <v>6.96</v>
      </c>
      <c r="H33" s="47" t="s">
        <v>17</v>
      </c>
      <c r="I33" s="41"/>
    </row>
    <row r="34" s="5" customFormat="1" ht="20" customHeight="1" spans="1:14">
      <c r="A34" s="41">
        <v>7</v>
      </c>
      <c r="B34" s="42" t="s">
        <v>26</v>
      </c>
      <c r="C34" s="43">
        <v>1</v>
      </c>
      <c r="D34" s="50" t="s">
        <v>54</v>
      </c>
      <c r="E34" s="51"/>
      <c r="F34" s="52"/>
      <c r="G34" s="38">
        <f ca="1" t="shared" si="5"/>
        <v>35.53</v>
      </c>
      <c r="H34" s="53" t="s">
        <v>28</v>
      </c>
      <c r="I34" s="41"/>
    </row>
    <row r="35" s="5" customFormat="1" ht="20" customHeight="1" spans="1:14">
      <c r="A35" s="41">
        <v>8</v>
      </c>
      <c r="B35" s="42" t="s">
        <v>29</v>
      </c>
      <c r="C35" s="43">
        <v>1</v>
      </c>
      <c r="D35" s="50" t="s">
        <v>55</v>
      </c>
      <c r="E35" s="51"/>
      <c r="F35" s="52"/>
      <c r="G35" s="38">
        <f ca="1" t="shared" si="5"/>
        <v>138.33</v>
      </c>
      <c r="H35" s="53" t="s">
        <v>11</v>
      </c>
      <c r="I35" s="43"/>
    </row>
    <row r="36" s="5" customFormat="1" ht="20" customHeight="1" spans="1:14">
      <c r="A36" s="41">
        <v>9</v>
      </c>
      <c r="B36" s="42" t="s">
        <v>31</v>
      </c>
      <c r="C36" s="43">
        <v>1</v>
      </c>
      <c r="D36" s="50" t="s">
        <v>56</v>
      </c>
      <c r="E36" s="51"/>
      <c r="F36" s="52"/>
      <c r="G36" s="38">
        <f ca="1" t="shared" si="5"/>
        <v>7.83</v>
      </c>
      <c r="H36" s="53" t="s">
        <v>28</v>
      </c>
      <c r="I36" s="43"/>
    </row>
    <row r="37" s="5" customFormat="1" ht="24" customHeight="1" spans="1:14">
      <c r="A37" s="41">
        <v>10</v>
      </c>
      <c r="B37" s="42" t="s">
        <v>33</v>
      </c>
      <c r="C37" s="43">
        <v>1</v>
      </c>
      <c r="D37" s="50" t="s">
        <v>57</v>
      </c>
      <c r="E37" s="51"/>
      <c r="F37" s="52"/>
      <c r="G37" s="38">
        <f ca="1" t="shared" si="5"/>
        <v>86.54325</v>
      </c>
      <c r="H37" s="53" t="s">
        <v>28</v>
      </c>
      <c r="I37" s="43"/>
    </row>
    <row r="38" s="5" customFormat="1" ht="24" customHeight="1" spans="1:14">
      <c r="A38" s="41">
        <v>11</v>
      </c>
      <c r="B38" s="42" t="s">
        <v>58</v>
      </c>
      <c r="C38" s="43">
        <v>1</v>
      </c>
      <c r="D38" s="44" t="s">
        <v>59</v>
      </c>
      <c r="E38" s="45"/>
      <c r="F38" s="46"/>
      <c r="G38" s="38">
        <f ca="1" t="shared" si="5"/>
        <v>42.44</v>
      </c>
      <c r="H38" s="47" t="s">
        <v>17</v>
      </c>
      <c r="I38" s="41" t="s">
        <v>18</v>
      </c>
      <c r="K38" s="3">
        <f>8487.0685*50*50</f>
        <v>21217671.25</v>
      </c>
      <c r="L38" s="3"/>
      <c r="M38" s="3"/>
      <c r="N38" s="3"/>
    </row>
    <row r="39" s="5" customFormat="1" ht="24" customHeight="1" spans="1:14">
      <c r="A39" s="41">
        <v>12</v>
      </c>
      <c r="B39" s="42" t="s">
        <v>60</v>
      </c>
      <c r="C39" s="43">
        <v>1</v>
      </c>
      <c r="D39" s="44" t="s">
        <v>61</v>
      </c>
      <c r="E39" s="45"/>
      <c r="F39" s="46"/>
      <c r="G39" s="38">
        <f ca="1" t="shared" si="5"/>
        <v>4.28</v>
      </c>
      <c r="H39" s="47" t="s">
        <v>17</v>
      </c>
      <c r="I39" s="41" t="s">
        <v>18</v>
      </c>
      <c r="K39" s="3">
        <f>854.0876*50*50</f>
        <v>2135219</v>
      </c>
      <c r="L39" s="3"/>
      <c r="M39" s="3"/>
      <c r="N39" s="3"/>
    </row>
    <row r="40" s="5" customFormat="1" ht="24" customHeight="1" spans="1:14">
      <c r="A40" s="41">
        <v>13</v>
      </c>
      <c r="B40" s="42" t="s">
        <v>62</v>
      </c>
      <c r="C40" s="43">
        <v>1</v>
      </c>
      <c r="D40" s="44" t="s">
        <v>63</v>
      </c>
      <c r="E40" s="45"/>
      <c r="F40" s="46"/>
      <c r="G40" s="38">
        <f ca="1" t="shared" si="5"/>
        <v>2.006</v>
      </c>
      <c r="H40" s="47" t="s">
        <v>17</v>
      </c>
      <c r="I40" s="43"/>
    </row>
    <row r="41" s="5" customFormat="1" ht="24" customHeight="1" spans="1:14">
      <c r="A41" s="41">
        <v>14</v>
      </c>
      <c r="B41" s="42" t="s">
        <v>64</v>
      </c>
      <c r="C41" s="43">
        <v>1</v>
      </c>
      <c r="D41" s="44" t="s">
        <v>65</v>
      </c>
      <c r="E41" s="45"/>
      <c r="F41" s="46"/>
      <c r="G41" s="38">
        <f ca="1" t="shared" si="5"/>
        <v>23.592</v>
      </c>
      <c r="H41" s="47" t="s">
        <v>17</v>
      </c>
      <c r="I41" s="43"/>
    </row>
    <row r="42" s="5" customFormat="1" ht="24" customHeight="1" spans="1:14">
      <c r="A42" s="41">
        <v>15</v>
      </c>
      <c r="B42" s="42" t="s">
        <v>66</v>
      </c>
      <c r="C42" s="43">
        <v>1</v>
      </c>
      <c r="D42" s="44" t="s">
        <v>67</v>
      </c>
      <c r="E42" s="45"/>
      <c r="F42" s="46"/>
      <c r="G42" s="38">
        <f ca="1" t="shared" si="5"/>
        <v>54.58</v>
      </c>
      <c r="H42" s="47" t="s">
        <v>17</v>
      </c>
      <c r="I42" s="41" t="s">
        <v>18</v>
      </c>
      <c r="K42" s="5">
        <f>10915.8*50*50</f>
        <v>27289500</v>
      </c>
    </row>
    <row r="43" s="5" customFormat="1" ht="24" customHeight="1" spans="1:14">
      <c r="A43" s="41">
        <v>16</v>
      </c>
      <c r="B43" s="42" t="s">
        <v>68</v>
      </c>
      <c r="C43" s="43">
        <v>1</v>
      </c>
      <c r="D43" s="44" t="s">
        <v>69</v>
      </c>
      <c r="E43" s="45"/>
      <c r="F43" s="46"/>
      <c r="G43" s="38">
        <f ca="1" t="shared" si="5"/>
        <v>5.943</v>
      </c>
      <c r="H43" s="47" t="s">
        <v>17</v>
      </c>
      <c r="I43" s="43"/>
    </row>
    <row r="44" s="5" customFormat="1" ht="24" customHeight="1" spans="1:14">
      <c r="A44" s="41">
        <v>17</v>
      </c>
      <c r="B44" s="42" t="s">
        <v>70</v>
      </c>
      <c r="C44" s="43">
        <v>1</v>
      </c>
      <c r="D44" s="44" t="s">
        <v>71</v>
      </c>
      <c r="E44" s="45"/>
      <c r="F44" s="46"/>
      <c r="G44" s="38">
        <f ca="1" t="shared" si="5"/>
        <v>23.9</v>
      </c>
      <c r="H44" s="53" t="s">
        <v>28</v>
      </c>
      <c r="I44" s="43"/>
    </row>
    <row r="45" s="5" customFormat="1" ht="24" customHeight="1" spans="1:14">
      <c r="A45" s="41">
        <v>18</v>
      </c>
      <c r="B45" s="42" t="s">
        <v>72</v>
      </c>
      <c r="C45" s="54" t="s">
        <v>36</v>
      </c>
      <c r="D45" s="55"/>
      <c r="E45" s="55"/>
      <c r="F45" s="56"/>
      <c r="G45" s="49">
        <f ca="1">G46+G47+G48</f>
        <v>11.9495</v>
      </c>
      <c r="H45" s="53" t="s">
        <v>28</v>
      </c>
      <c r="I45" s="43"/>
    </row>
    <row r="46" s="5" customFormat="1" ht="24" customHeight="1" spans="1:14">
      <c r="A46" s="43" t="s">
        <v>37</v>
      </c>
      <c r="B46" s="57" t="s">
        <v>62</v>
      </c>
      <c r="C46" s="43"/>
      <c r="D46" s="44" t="s">
        <v>73</v>
      </c>
      <c r="E46" s="45"/>
      <c r="F46" s="46"/>
      <c r="G46" s="10">
        <f ca="1">EVALUATE(D46)</f>
        <v>1.403</v>
      </c>
      <c r="H46" s="59"/>
      <c r="I46" s="43"/>
    </row>
    <row r="47" s="5" customFormat="1" ht="24" customHeight="1" spans="1:14">
      <c r="A47" s="43" t="s">
        <v>39</v>
      </c>
      <c r="B47" s="57" t="s">
        <v>74</v>
      </c>
      <c r="C47" s="43"/>
      <c r="D47" s="44" t="s">
        <v>75</v>
      </c>
      <c r="E47" s="45"/>
      <c r="F47" s="46"/>
      <c r="G47" s="10">
        <f ca="1">EVALUATE(D47)</f>
        <v>3.6465</v>
      </c>
      <c r="H47" s="59"/>
      <c r="I47" s="43"/>
    </row>
    <row r="48" s="5" customFormat="1" ht="24" customHeight="1" spans="1:14">
      <c r="A48" s="43" t="s">
        <v>76</v>
      </c>
      <c r="B48" s="57" t="s">
        <v>77</v>
      </c>
      <c r="C48" s="43"/>
      <c r="D48" s="44" t="s">
        <v>78</v>
      </c>
      <c r="E48" s="45"/>
      <c r="F48" s="46"/>
      <c r="G48" s="10">
        <f ca="1">EVALUATE(D48)</f>
        <v>6.9</v>
      </c>
      <c r="H48" s="59"/>
      <c r="I48" s="43"/>
    </row>
    <row r="49" s="5" customFormat="1" ht="24" customHeight="1" spans="1:14">
      <c r="A49" s="41" t="s">
        <v>79</v>
      </c>
      <c r="B49" s="36" t="s">
        <v>80</v>
      </c>
      <c r="C49" s="37"/>
      <c r="D49" s="38"/>
      <c r="E49" s="38"/>
      <c r="F49" s="38"/>
      <c r="G49" s="39"/>
      <c r="H49" s="31"/>
      <c r="I49" s="40"/>
    </row>
    <row r="50" s="5" customFormat="1" ht="24" customHeight="1" spans="1:14">
      <c r="A50" s="41">
        <v>1</v>
      </c>
      <c r="B50" s="42" t="s">
        <v>15</v>
      </c>
      <c r="C50" s="43">
        <v>1</v>
      </c>
      <c r="D50" s="44" t="s">
        <v>81</v>
      </c>
      <c r="E50" s="45"/>
      <c r="F50" s="46"/>
      <c r="G50" s="38">
        <f ca="1" t="shared" ref="G50:G54" si="6">EVALUATE(D50)</f>
        <v>66.654</v>
      </c>
      <c r="H50" s="47" t="s">
        <v>17</v>
      </c>
      <c r="I50" s="41" t="s">
        <v>18</v>
      </c>
      <c r="K50" s="3">
        <f>7721.852*25*25</f>
        <v>4826157.5</v>
      </c>
      <c r="L50" s="3"/>
      <c r="M50" s="3"/>
      <c r="N50" s="3"/>
    </row>
    <row r="51" s="5" customFormat="1" ht="24" customHeight="1" spans="1:14">
      <c r="A51" s="41">
        <v>2</v>
      </c>
      <c r="B51" s="42" t="s">
        <v>19</v>
      </c>
      <c r="C51" s="43">
        <v>1</v>
      </c>
      <c r="D51" s="44" t="s">
        <v>82</v>
      </c>
      <c r="E51" s="45"/>
      <c r="F51" s="46"/>
      <c r="G51" s="38">
        <f ca="1" t="shared" si="6"/>
        <v>46.644</v>
      </c>
      <c r="H51" s="47" t="s">
        <v>17</v>
      </c>
      <c r="I51" s="41" t="s">
        <v>18</v>
      </c>
      <c r="K51" s="3">
        <f>5414.5612*25*25</f>
        <v>3384100.75</v>
      </c>
      <c r="L51" s="3">
        <f>M51+N51+O51</f>
        <v>5414.5612</v>
      </c>
      <c r="M51" s="3">
        <v>730.758</v>
      </c>
      <c r="N51" s="3">
        <v>4683.8032</v>
      </c>
    </row>
    <row r="52" s="5" customFormat="1" ht="24" customHeight="1" spans="1:14">
      <c r="A52" s="41">
        <v>3</v>
      </c>
      <c r="B52" s="42" t="s">
        <v>21</v>
      </c>
      <c r="C52" s="43">
        <v>1</v>
      </c>
      <c r="D52" s="48">
        <v>13.8</v>
      </c>
      <c r="E52" s="10">
        <v>2.25</v>
      </c>
      <c r="F52" s="10">
        <v>0.1</v>
      </c>
      <c r="G52" s="49">
        <f t="shared" ref="G52:G55" si="7">E52*F52*D52</f>
        <v>3.105</v>
      </c>
      <c r="H52" s="47" t="s">
        <v>17</v>
      </c>
      <c r="I52" s="41"/>
    </row>
    <row r="53" s="5" customFormat="1" ht="24" customHeight="1" spans="1:14">
      <c r="A53" s="41">
        <v>4</v>
      </c>
      <c r="B53" s="42" t="s">
        <v>22</v>
      </c>
      <c r="C53" s="43">
        <v>1</v>
      </c>
      <c r="D53" s="48">
        <v>13.8</v>
      </c>
      <c r="E53" s="10">
        <v>2.05</v>
      </c>
      <c r="F53" s="10">
        <v>0.5</v>
      </c>
      <c r="G53" s="49">
        <f t="shared" si="7"/>
        <v>14.145</v>
      </c>
      <c r="H53" s="47" t="s">
        <v>17</v>
      </c>
      <c r="I53" s="43"/>
    </row>
    <row r="54" s="5" customFormat="1" ht="24" customHeight="1" spans="1:14">
      <c r="A54" s="41">
        <v>5</v>
      </c>
      <c r="B54" s="42" t="s">
        <v>23</v>
      </c>
      <c r="C54" s="43">
        <v>1</v>
      </c>
      <c r="D54" s="50" t="s">
        <v>83</v>
      </c>
      <c r="E54" s="51"/>
      <c r="F54" s="52"/>
      <c r="G54" s="38">
        <f ca="1" t="shared" si="6"/>
        <v>24.3225</v>
      </c>
      <c r="H54" s="47" t="s">
        <v>17</v>
      </c>
      <c r="I54" s="41"/>
    </row>
    <row r="55" s="5" customFormat="1" ht="24" customHeight="1" spans="1:14">
      <c r="A55" s="41">
        <v>6</v>
      </c>
      <c r="B55" s="42" t="s">
        <v>25</v>
      </c>
      <c r="C55" s="43">
        <v>1</v>
      </c>
      <c r="D55" s="48">
        <v>13.8</v>
      </c>
      <c r="E55" s="10">
        <v>0.8</v>
      </c>
      <c r="F55" s="10">
        <v>0.1</v>
      </c>
      <c r="G55" s="49">
        <f t="shared" si="7"/>
        <v>1.104</v>
      </c>
      <c r="H55" s="47" t="s">
        <v>17</v>
      </c>
      <c r="I55" s="41"/>
    </row>
    <row r="56" s="5" customFormat="1" ht="24" customHeight="1" spans="1:14">
      <c r="A56" s="41">
        <v>7</v>
      </c>
      <c r="B56" s="42" t="s">
        <v>26</v>
      </c>
      <c r="C56" s="43">
        <v>1</v>
      </c>
      <c r="D56" s="50" t="s">
        <v>84</v>
      </c>
      <c r="E56" s="51"/>
      <c r="F56" s="52"/>
      <c r="G56" s="38">
        <f ca="1">EVALUATE(D56)</f>
        <v>5.97</v>
      </c>
      <c r="H56" s="53" t="s">
        <v>28</v>
      </c>
      <c r="I56" s="41"/>
    </row>
    <row r="57" s="5" customFormat="1" ht="24" customHeight="1" spans="1:14">
      <c r="A57" s="41">
        <v>8</v>
      </c>
      <c r="B57" s="42" t="s">
        <v>29</v>
      </c>
      <c r="C57" s="43">
        <v>1</v>
      </c>
      <c r="D57" s="50" t="s">
        <v>85</v>
      </c>
      <c r="E57" s="51"/>
      <c r="F57" s="52"/>
      <c r="G57" s="38">
        <f ca="1">EVALUATE(D57)</f>
        <v>8.142</v>
      </c>
      <c r="H57" s="53" t="s">
        <v>11</v>
      </c>
      <c r="I57" s="43"/>
    </row>
    <row r="58" s="5" customFormat="1" ht="24" customHeight="1" spans="1:14">
      <c r="A58" s="41">
        <v>9</v>
      </c>
      <c r="B58" s="42" t="s">
        <v>31</v>
      </c>
      <c r="C58" s="43">
        <v>1</v>
      </c>
      <c r="D58" s="50" t="s">
        <v>86</v>
      </c>
      <c r="E58" s="51"/>
      <c r="F58" s="52"/>
      <c r="G58" s="38">
        <f ca="1">EVALUATE(D58)</f>
        <v>3.915</v>
      </c>
      <c r="H58" s="53" t="s">
        <v>28</v>
      </c>
      <c r="I58" s="43"/>
    </row>
    <row r="59" s="5" customFormat="1" ht="24" customHeight="1" spans="1:14">
      <c r="A59" s="41">
        <v>10</v>
      </c>
      <c r="B59" s="42" t="s">
        <v>33</v>
      </c>
      <c r="C59" s="43">
        <v>1</v>
      </c>
      <c r="D59" s="50" t="s">
        <v>87</v>
      </c>
      <c r="E59" s="51"/>
      <c r="F59" s="52"/>
      <c r="G59" s="38">
        <f ca="1" t="shared" ref="G59:G64" si="8">EVALUATE(D59)</f>
        <v>4.26765</v>
      </c>
      <c r="H59" s="53" t="s">
        <v>28</v>
      </c>
      <c r="I59" s="43"/>
    </row>
    <row r="60" s="5" customFormat="1" ht="24" customHeight="1" spans="1:14">
      <c r="A60" s="41" t="s">
        <v>88</v>
      </c>
      <c r="B60" s="42" t="s">
        <v>89</v>
      </c>
      <c r="C60" s="43"/>
      <c r="D60" s="44"/>
      <c r="E60" s="45"/>
      <c r="F60" s="46"/>
      <c r="G60" s="38"/>
      <c r="H60" s="47"/>
      <c r="I60" s="41"/>
    </row>
    <row r="61" s="5" customFormat="1" ht="20" customHeight="1" spans="1:14">
      <c r="A61" s="41">
        <v>1</v>
      </c>
      <c r="B61" s="42" t="s">
        <v>35</v>
      </c>
      <c r="C61" s="54" t="s">
        <v>36</v>
      </c>
      <c r="D61" s="55"/>
      <c r="E61" s="55"/>
      <c r="F61" s="56"/>
      <c r="G61" s="49">
        <f ca="1">G62+G63+G64</f>
        <v>7.107</v>
      </c>
      <c r="H61" s="47" t="s">
        <v>17</v>
      </c>
      <c r="I61" s="43"/>
    </row>
    <row r="62" s="5" customFormat="1" ht="20" customHeight="1" spans="1:14">
      <c r="A62" s="43" t="s">
        <v>37</v>
      </c>
      <c r="B62" s="57" t="s">
        <v>90</v>
      </c>
      <c r="C62" s="43">
        <v>1</v>
      </c>
      <c r="D62" s="48">
        <v>0.9</v>
      </c>
      <c r="E62" s="10">
        <v>2.3</v>
      </c>
      <c r="F62" s="10">
        <v>0.1</v>
      </c>
      <c r="G62" s="58">
        <f>E62*F62*D62</f>
        <v>0.207</v>
      </c>
      <c r="H62" s="59"/>
      <c r="I62" s="43"/>
    </row>
    <row r="63" s="5" customFormat="1" ht="20" customHeight="1" spans="1:14">
      <c r="A63" s="43" t="s">
        <v>39</v>
      </c>
      <c r="B63" s="57" t="s">
        <v>91</v>
      </c>
      <c r="C63" s="43">
        <v>1</v>
      </c>
      <c r="D63" s="48">
        <v>3.6</v>
      </c>
      <c r="E63" s="10">
        <v>2</v>
      </c>
      <c r="F63" s="10">
        <v>0.1</v>
      </c>
      <c r="G63" s="10">
        <f ca="1" t="shared" si="8"/>
        <v>3.6</v>
      </c>
      <c r="H63" s="59"/>
      <c r="I63" s="43"/>
    </row>
    <row r="64" s="5" customFormat="1" ht="20" customHeight="1" spans="1:14">
      <c r="A64" s="43" t="s">
        <v>76</v>
      </c>
      <c r="B64" s="57" t="s">
        <v>92</v>
      </c>
      <c r="C64" s="43">
        <v>1</v>
      </c>
      <c r="D64" s="48">
        <v>3.3</v>
      </c>
      <c r="E64" s="10">
        <v>2</v>
      </c>
      <c r="F64" s="10">
        <v>0.1</v>
      </c>
      <c r="G64" s="10">
        <f ca="1" t="shared" si="8"/>
        <v>3.3</v>
      </c>
      <c r="H64" s="59"/>
      <c r="I64" s="43"/>
    </row>
    <row r="65" s="5" customFormat="1" ht="20" customHeight="1" spans="1:9">
      <c r="A65" s="41">
        <v>2</v>
      </c>
      <c r="B65" s="42" t="s">
        <v>41</v>
      </c>
      <c r="C65" s="54" t="s">
        <v>36</v>
      </c>
      <c r="D65" s="55"/>
      <c r="E65" s="55"/>
      <c r="F65" s="56"/>
      <c r="G65" s="49">
        <f ca="1">G66+G67+G68</f>
        <v>5.541</v>
      </c>
      <c r="H65" s="47" t="s">
        <v>17</v>
      </c>
      <c r="I65" s="43"/>
    </row>
    <row r="66" s="5" customFormat="1" ht="20" customHeight="1" spans="1:9">
      <c r="A66" s="43" t="s">
        <v>37</v>
      </c>
      <c r="B66" s="57" t="s">
        <v>90</v>
      </c>
      <c r="C66" s="43">
        <v>1</v>
      </c>
      <c r="D66" s="44" t="s">
        <v>93</v>
      </c>
      <c r="E66" s="45"/>
      <c r="F66" s="46"/>
      <c r="G66" s="10">
        <f ca="1" t="shared" ref="G66:G68" si="9">EVALUATE(D66)</f>
        <v>0.711</v>
      </c>
      <c r="H66" s="59"/>
      <c r="I66" s="43"/>
    </row>
    <row r="67" s="5" customFormat="1" ht="20" customHeight="1" spans="1:9">
      <c r="A67" s="43" t="s">
        <v>39</v>
      </c>
      <c r="B67" s="57" t="s">
        <v>91</v>
      </c>
      <c r="C67" s="43">
        <v>1</v>
      </c>
      <c r="D67" s="44" t="s">
        <v>94</v>
      </c>
      <c r="E67" s="45"/>
      <c r="F67" s="46"/>
      <c r="G67" s="10">
        <f ca="1" t="shared" si="9"/>
        <v>2.52</v>
      </c>
      <c r="H67" s="59"/>
      <c r="I67" s="43"/>
    </row>
    <row r="68" s="5" customFormat="1" ht="20" customHeight="1" spans="1:9">
      <c r="A68" s="43" t="s">
        <v>76</v>
      </c>
      <c r="B68" s="57" t="s">
        <v>92</v>
      </c>
      <c r="C68" s="43">
        <v>1</v>
      </c>
      <c r="D68" s="44" t="s">
        <v>95</v>
      </c>
      <c r="E68" s="45"/>
      <c r="F68" s="46"/>
      <c r="G68" s="10">
        <f ca="1" t="shared" si="9"/>
        <v>2.31</v>
      </c>
      <c r="H68" s="59"/>
      <c r="I68" s="43"/>
    </row>
    <row r="69" s="5" customFormat="1" ht="20" customHeight="1" spans="1:9">
      <c r="A69" s="41">
        <v>3</v>
      </c>
      <c r="B69" s="42" t="s">
        <v>44</v>
      </c>
      <c r="C69" s="54" t="s">
        <v>36</v>
      </c>
      <c r="D69" s="55"/>
      <c r="E69" s="55"/>
      <c r="F69" s="56"/>
      <c r="G69" s="49">
        <f ca="1">G70+G71+G72</f>
        <v>26.45</v>
      </c>
      <c r="H69" s="53" t="s">
        <v>28</v>
      </c>
      <c r="I69" s="43"/>
    </row>
    <row r="70" s="5" customFormat="1" ht="20" customHeight="1" spans="1:9">
      <c r="A70" s="43" t="s">
        <v>37</v>
      </c>
      <c r="B70" s="57" t="s">
        <v>90</v>
      </c>
      <c r="C70" s="43">
        <v>1</v>
      </c>
      <c r="D70" s="44" t="s">
        <v>96</v>
      </c>
      <c r="E70" s="45"/>
      <c r="F70" s="46"/>
      <c r="G70" s="10">
        <f ca="1" t="shared" ref="G70:G73" si="10">EVALUATE(D70)</f>
        <v>3.45</v>
      </c>
      <c r="H70" s="59"/>
      <c r="I70" s="43"/>
    </row>
    <row r="71" s="5" customFormat="1" ht="20" customHeight="1" spans="1:9">
      <c r="A71" s="43" t="s">
        <v>39</v>
      </c>
      <c r="B71" s="57" t="s">
        <v>91</v>
      </c>
      <c r="C71" s="43">
        <v>1</v>
      </c>
      <c r="D71" s="44" t="s">
        <v>97</v>
      </c>
      <c r="E71" s="45"/>
      <c r="F71" s="46"/>
      <c r="G71" s="10">
        <f ca="1" t="shared" si="10"/>
        <v>12</v>
      </c>
      <c r="H71" s="59"/>
      <c r="I71" s="43"/>
    </row>
    <row r="72" s="5" customFormat="1" ht="20" customHeight="1" spans="1:9">
      <c r="A72" s="43" t="s">
        <v>76</v>
      </c>
      <c r="B72" s="57" t="s">
        <v>92</v>
      </c>
      <c r="C72" s="43">
        <v>1</v>
      </c>
      <c r="D72" s="44" t="s">
        <v>98</v>
      </c>
      <c r="E72" s="45"/>
      <c r="F72" s="46"/>
      <c r="G72" s="10">
        <f ca="1" t="shared" si="10"/>
        <v>11</v>
      </c>
      <c r="H72" s="61"/>
      <c r="I72" s="62"/>
    </row>
    <row r="73" s="5" customFormat="1" ht="20" customHeight="1" spans="1:9">
      <c r="A73" s="41">
        <v>4</v>
      </c>
      <c r="B73" s="60" t="s">
        <v>47</v>
      </c>
      <c r="C73" s="43">
        <v>1</v>
      </c>
      <c r="D73" s="44" t="s">
        <v>48</v>
      </c>
      <c r="E73" s="45"/>
      <c r="F73" s="46"/>
      <c r="G73" s="38">
        <f ca="1" t="shared" si="10"/>
        <v>12</v>
      </c>
      <c r="H73" s="61" t="s">
        <v>11</v>
      </c>
      <c r="I73" s="62"/>
    </row>
    <row r="74" s="5" customFormat="1" ht="20" customHeight="1" spans="1:9">
      <c r="A74" s="41" t="s">
        <v>99</v>
      </c>
      <c r="B74" s="66" t="s">
        <v>100</v>
      </c>
      <c r="C74" s="43">
        <v>1</v>
      </c>
      <c r="D74" s="48">
        <v>111</v>
      </c>
      <c r="E74" s="10">
        <v>28</v>
      </c>
      <c r="F74" s="10">
        <v>0.5</v>
      </c>
      <c r="G74" s="49">
        <f>E74*F74*D74</f>
        <v>1554</v>
      </c>
      <c r="H74" s="47" t="s">
        <v>17</v>
      </c>
      <c r="I74" s="62"/>
    </row>
    <row r="75" ht="20" customHeight="1" spans="1:9">
      <c r="A75" s="62" t="s">
        <v>101</v>
      </c>
      <c r="B75" s="63" t="s">
        <v>102</v>
      </c>
      <c r="C75" s="67"/>
      <c r="D75" s="68"/>
      <c r="E75" s="68"/>
      <c r="F75" s="68"/>
      <c r="G75" s="38"/>
      <c r="H75" s="62"/>
      <c r="I75" s="69"/>
    </row>
    <row r="76" s="4" customFormat="1" ht="20" customHeight="1" outlineLevel="1" spans="1:9">
      <c r="A76" s="70"/>
      <c r="B76" s="42" t="s">
        <v>103</v>
      </c>
      <c r="C76" s="43"/>
      <c r="D76" s="68"/>
      <c r="E76" s="68"/>
      <c r="F76" s="68"/>
      <c r="G76" s="38"/>
      <c r="H76" s="53"/>
      <c r="I76" s="43"/>
    </row>
    <row r="77" s="4" customFormat="1" ht="20" customHeight="1" outlineLevel="1" spans="1:9">
      <c r="A77" s="41">
        <v>1</v>
      </c>
      <c r="B77" s="42" t="s">
        <v>104</v>
      </c>
      <c r="C77" s="43">
        <v>1</v>
      </c>
      <c r="D77" s="44" t="s">
        <v>105</v>
      </c>
      <c r="E77" s="45"/>
      <c r="F77" s="46"/>
      <c r="G77" s="38">
        <f ca="1" t="shared" ref="G77:G80" si="11">EVALUATE(D77)</f>
        <v>231</v>
      </c>
      <c r="H77" s="53" t="s">
        <v>28</v>
      </c>
      <c r="I77" s="43"/>
    </row>
    <row r="78" ht="20" customHeight="1" spans="1:9">
      <c r="A78" s="41">
        <v>2</v>
      </c>
      <c r="B78" s="42" t="s">
        <v>106</v>
      </c>
      <c r="C78" s="43">
        <v>1</v>
      </c>
      <c r="D78" s="44" t="s">
        <v>107</v>
      </c>
      <c r="E78" s="45"/>
      <c r="F78" s="46"/>
      <c r="G78" s="38">
        <f ca="1" t="shared" si="11"/>
        <v>207.9</v>
      </c>
      <c r="H78" s="53" t="s">
        <v>28</v>
      </c>
    </row>
    <row r="79" ht="20" customHeight="1" spans="1:9">
      <c r="A79" s="41">
        <v>3</v>
      </c>
      <c r="B79" s="42" t="s">
        <v>108</v>
      </c>
      <c r="C79" s="43">
        <v>1</v>
      </c>
      <c r="D79" s="50" t="s">
        <v>109</v>
      </c>
      <c r="E79" s="51"/>
      <c r="F79" s="52"/>
      <c r="G79" s="38">
        <f ca="1" t="shared" si="11"/>
        <v>148.5</v>
      </c>
      <c r="H79" s="47" t="s">
        <v>17</v>
      </c>
    </row>
    <row r="80" ht="20" customHeight="1" spans="1:9">
      <c r="A80" s="41">
        <v>4</v>
      </c>
      <c r="B80" s="42" t="s">
        <v>110</v>
      </c>
      <c r="C80" s="43">
        <v>1</v>
      </c>
      <c r="D80" s="44">
        <v>10</v>
      </c>
      <c r="E80" s="45"/>
      <c r="F80" s="46"/>
      <c r="G80" s="38">
        <f ca="1" t="shared" si="11"/>
        <v>10</v>
      </c>
      <c r="H80" s="53" t="s">
        <v>111</v>
      </c>
    </row>
    <row r="81" ht="20" customHeight="1" spans="1:8">
      <c r="A81" s="70"/>
      <c r="B81" s="42" t="s">
        <v>112</v>
      </c>
    </row>
    <row r="82" ht="20" customHeight="1" spans="1:8">
      <c r="A82" s="41">
        <v>1</v>
      </c>
      <c r="B82" s="42" t="s">
        <v>113</v>
      </c>
      <c r="C82" s="43">
        <v>1</v>
      </c>
      <c r="D82" s="44">
        <v>50</v>
      </c>
      <c r="E82" s="45"/>
      <c r="F82" s="46"/>
      <c r="G82" s="38">
        <f>D82*C82</f>
        <v>50</v>
      </c>
      <c r="H82" s="53" t="s">
        <v>28</v>
      </c>
    </row>
  </sheetData>
  <mergeCells count="65">
    <mergeCell ref="A1:I1"/>
    <mergeCell ref="C2:F2"/>
    <mergeCell ref="B5:I5"/>
    <mergeCell ref="D7:F7"/>
    <mergeCell ref="D8:F8"/>
    <mergeCell ref="D11:F11"/>
    <mergeCell ref="D13:F13"/>
    <mergeCell ref="D14:F14"/>
    <mergeCell ref="D15:F15"/>
    <mergeCell ref="D16:F16"/>
    <mergeCell ref="C17:F17"/>
    <mergeCell ref="C20:F20"/>
    <mergeCell ref="D21:F21"/>
    <mergeCell ref="D22:F22"/>
    <mergeCell ref="C23:F23"/>
    <mergeCell ref="D24:F24"/>
    <mergeCell ref="D25:F25"/>
    <mergeCell ref="D26:F26"/>
    <mergeCell ref="D28:F28"/>
    <mergeCell ref="D29:F29"/>
    <mergeCell ref="D32:F32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C45:F45"/>
    <mergeCell ref="D46:F46"/>
    <mergeCell ref="D47:F47"/>
    <mergeCell ref="D48:F48"/>
    <mergeCell ref="D50:F50"/>
    <mergeCell ref="D51:F51"/>
    <mergeCell ref="D54:F54"/>
    <mergeCell ref="D56:F56"/>
    <mergeCell ref="D57:F57"/>
    <mergeCell ref="D58:F58"/>
    <mergeCell ref="D59:F59"/>
    <mergeCell ref="D60:F60"/>
    <mergeCell ref="C61:F61"/>
    <mergeCell ref="C65:F65"/>
    <mergeCell ref="D66:F66"/>
    <mergeCell ref="D67:F67"/>
    <mergeCell ref="D68:F68"/>
    <mergeCell ref="C69:F69"/>
    <mergeCell ref="D70:F70"/>
    <mergeCell ref="D71:F71"/>
    <mergeCell ref="D72:F72"/>
    <mergeCell ref="D73:F73"/>
    <mergeCell ref="D77:F77"/>
    <mergeCell ref="D78:F78"/>
    <mergeCell ref="D79:F79"/>
    <mergeCell ref="D80:F80"/>
    <mergeCell ref="D82:F82"/>
    <mergeCell ref="A2:A4"/>
    <mergeCell ref="B2:B4"/>
    <mergeCell ref="C3:C4"/>
    <mergeCell ref="G2:G4"/>
    <mergeCell ref="H2:H4"/>
    <mergeCell ref="I2:I4"/>
  </mergeCells>
  <pageMargins left="0.751388888888889" right="0.751388888888889" top="0.786805555555556" bottom="0.550694444444444" header="0.314583333333333" footer="0.5"/>
  <pageSetup paperSize="9" scale="93" fitToHeight="0" orientation="landscape" horizontalDpi="600"/>
  <headerFooter>
    <oddHeader>&amp;C&amp;22&amp;B工程量计算表&amp;R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湖口镇承平村段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廖孝峰</cp:lastModifiedBy>
  <cp:revision>1</cp:revision>
  <dcterms:created xsi:type="dcterms:W3CDTF">2006-03-11T06:32:00Z</dcterms:created>
  <cp:lastPrinted>2020-05-25T02:58:00Z</cp:lastPrinted>
  <dcterms:modified xsi:type="dcterms:W3CDTF">2025-11-25T11:40:06Z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6BDAB8D899724390857A4F4FDAB16347_13</vt:lpwstr>
  </property>
</Properties>
</file>